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5" yWindow="0" windowWidth="19320" windowHeight="11640" tabRatio="825"/>
  </bookViews>
  <sheets>
    <sheet name="Согом" sheetId="18" r:id="rId1"/>
  </sheets>
  <definedNames>
    <definedName name="Excel_BuiltIn_Print_Titles_1">#REF!,#REF!</definedName>
    <definedName name="Excel_BuiltIn_Print_Titles_10">#REF!,#REF!</definedName>
    <definedName name="Excel_BuiltIn_Print_Titles_12">#REF!,#REF!</definedName>
    <definedName name="Excel_BuiltIn_Print_Titles_13">#REF!,#REF!</definedName>
    <definedName name="Excel_BuiltIn_Print_Titles_2" localSheetId="0">Согом!$A:$C,Согом!$2:$2</definedName>
    <definedName name="Excel_BuiltIn_Print_Titles_2">#REF!,#REF!</definedName>
    <definedName name="Excel_BuiltIn_Print_Titles_3">#REF!,#REF!</definedName>
    <definedName name="Excel_BuiltIn_Print_Titles_4">#REF!,#REF!</definedName>
    <definedName name="Excel_BuiltIn_Print_Titles_5">#REF!,#REF!</definedName>
    <definedName name="Excel_BuiltIn_Print_Titles_6">#REF!,#REF!</definedName>
    <definedName name="Excel_BuiltIn_Print_Titles_7">#REF!,#REF!</definedName>
    <definedName name="Excel_BuiltIn_Print_Titles_8">#REF!,#REF!</definedName>
    <definedName name="Excel_BuiltIn_Print_Titles_9">#REF!,#REF!</definedName>
    <definedName name="_xlnm.Print_Titles" localSheetId="0">Согом!$A:$C,Согом!$2:$2</definedName>
    <definedName name="_xlnm.Print_Area" localSheetId="0">Согом!$A$1:$D$2</definedName>
  </definedNames>
  <calcPr calcId="125725"/>
</workbook>
</file>

<file path=xl/calcChain.xml><?xml version="1.0" encoding="utf-8"?>
<calcChain xmlns="http://schemas.openxmlformats.org/spreadsheetml/2006/main">
  <c r="C624" i="18"/>
  <c r="C625"/>
  <c r="D126"/>
  <c r="D288"/>
  <c r="D287"/>
  <c r="D284"/>
  <c r="D305"/>
  <c r="D283" s="1"/>
  <c r="C283" s="1"/>
  <c r="D149"/>
  <c r="C155"/>
  <c r="C156"/>
  <c r="C157"/>
  <c r="D489"/>
  <c r="D487"/>
  <c r="C487"/>
  <c r="D587"/>
  <c r="C587" s="1"/>
  <c r="C578"/>
  <c r="C563"/>
  <c r="C450"/>
  <c r="C194"/>
  <c r="D9"/>
  <c r="C9"/>
  <c r="D10"/>
  <c r="D11"/>
  <c r="D12"/>
  <c r="C12"/>
  <c r="D13"/>
  <c r="D14"/>
  <c r="D15"/>
  <c r="C15"/>
  <c r="D16"/>
  <c r="D17"/>
  <c r="C17" s="1"/>
  <c r="D18"/>
  <c r="C18" s="1"/>
  <c r="D19"/>
  <c r="D20"/>
  <c r="C20"/>
  <c r="D21"/>
  <c r="D22"/>
  <c r="D23"/>
  <c r="D24"/>
  <c r="D25"/>
  <c r="C25"/>
  <c r="D26"/>
  <c r="C26"/>
  <c r="D27"/>
  <c r="C27"/>
  <c r="D28"/>
  <c r="D8"/>
  <c r="C321"/>
  <c r="C320"/>
  <c r="C319"/>
  <c r="C318"/>
  <c r="C317"/>
  <c r="C315"/>
  <c r="C314"/>
  <c r="C313"/>
  <c r="C312"/>
  <c r="C311"/>
  <c r="C310"/>
  <c r="C309"/>
  <c r="C308"/>
  <c r="C307"/>
  <c r="C306"/>
  <c r="C305"/>
  <c r="C304"/>
  <c r="C303"/>
  <c r="C302"/>
  <c r="C301"/>
  <c r="C300"/>
  <c r="C299"/>
  <c r="C298"/>
  <c r="C297"/>
  <c r="C296"/>
  <c r="C295"/>
  <c r="C294"/>
  <c r="C293"/>
  <c r="C292"/>
  <c r="C291"/>
  <c r="C290"/>
  <c r="C289"/>
  <c r="C288"/>
  <c r="C287"/>
  <c r="C286"/>
  <c r="C285"/>
  <c r="C284"/>
  <c r="C666"/>
  <c r="C665"/>
  <c r="D664"/>
  <c r="C664"/>
  <c r="C663"/>
  <c r="C662"/>
  <c r="C661"/>
  <c r="C659"/>
  <c r="C658"/>
  <c r="C657"/>
  <c r="C656"/>
  <c r="C654"/>
  <c r="C653"/>
  <c r="C652"/>
  <c r="C650"/>
  <c r="C649"/>
  <c r="C648"/>
  <c r="C646"/>
  <c r="C645"/>
  <c r="C644"/>
  <c r="C643"/>
  <c r="C642"/>
  <c r="D641"/>
  <c r="C641" s="1"/>
  <c r="C640"/>
  <c r="C639"/>
  <c r="C638"/>
  <c r="C636"/>
  <c r="C635"/>
  <c r="C634"/>
  <c r="C633"/>
  <c r="C632"/>
  <c r="C631"/>
  <c r="C629"/>
  <c r="C628"/>
  <c r="C627"/>
  <c r="C626"/>
  <c r="C623"/>
  <c r="C622"/>
  <c r="C621"/>
  <c r="D620"/>
  <c r="D619"/>
  <c r="C617"/>
  <c r="C616"/>
  <c r="C619" s="1"/>
  <c r="D615"/>
  <c r="C615" s="1"/>
  <c r="C612"/>
  <c r="C611"/>
  <c r="C610"/>
  <c r="C609"/>
  <c r="C608"/>
  <c r="C607"/>
  <c r="C606"/>
  <c r="C605"/>
  <c r="C604"/>
  <c r="C603"/>
  <c r="C602"/>
  <c r="C601"/>
  <c r="C600"/>
  <c r="C599"/>
  <c r="D598"/>
  <c r="C598" s="1"/>
  <c r="C597"/>
  <c r="C596"/>
  <c r="C595"/>
  <c r="C594"/>
  <c r="C593"/>
  <c r="C592"/>
  <c r="C591"/>
  <c r="C590"/>
  <c r="C589"/>
  <c r="C588"/>
  <c r="C585"/>
  <c r="C584"/>
  <c r="C583"/>
  <c r="C582"/>
  <c r="C581"/>
  <c r="C580"/>
  <c r="C579"/>
  <c r="C577"/>
  <c r="C576"/>
  <c r="C575"/>
  <c r="C574"/>
  <c r="C573"/>
  <c r="C572"/>
  <c r="C571"/>
  <c r="C570"/>
  <c r="C569"/>
  <c r="C568"/>
  <c r="C567"/>
  <c r="C566"/>
  <c r="C565"/>
  <c r="C564"/>
  <c r="C562"/>
  <c r="C561"/>
  <c r="C560"/>
  <c r="C559"/>
  <c r="C558"/>
  <c r="C557"/>
  <c r="C556"/>
  <c r="C555"/>
  <c r="C554"/>
  <c r="C553"/>
  <c r="C552"/>
  <c r="C551"/>
  <c r="C550"/>
  <c r="C547"/>
  <c r="C545"/>
  <c r="C544"/>
  <c r="C543"/>
  <c r="C542"/>
  <c r="C541"/>
  <c r="C540"/>
  <c r="C539"/>
  <c r="C538"/>
  <c r="C537"/>
  <c r="C536"/>
  <c r="C535"/>
  <c r="C534"/>
  <c r="C533"/>
  <c r="C532"/>
  <c r="D531"/>
  <c r="C531" s="1"/>
  <c r="C530"/>
  <c r="C529"/>
  <c r="C528"/>
  <c r="C527"/>
  <c r="D526"/>
  <c r="C526"/>
  <c r="C525"/>
  <c r="C524"/>
  <c r="C523"/>
  <c r="D522"/>
  <c r="C522"/>
  <c r="C521"/>
  <c r="C520"/>
  <c r="C519"/>
  <c r="C518"/>
  <c r="D517"/>
  <c r="C517"/>
  <c r="C515"/>
  <c r="C514"/>
  <c r="C513"/>
  <c r="C511"/>
  <c r="C510"/>
  <c r="C509"/>
  <c r="C508"/>
  <c r="C506"/>
  <c r="C505"/>
  <c r="C504"/>
  <c r="C503"/>
  <c r="C502"/>
  <c r="C501"/>
  <c r="C500"/>
  <c r="C498"/>
  <c r="C497"/>
  <c r="C496"/>
  <c r="C495"/>
  <c r="C494"/>
  <c r="C493"/>
  <c r="C492"/>
  <c r="C491"/>
  <c r="C490"/>
  <c r="C489"/>
  <c r="C488"/>
  <c r="C486"/>
  <c r="C485"/>
  <c r="C484"/>
  <c r="C483"/>
  <c r="C482"/>
  <c r="C481"/>
  <c r="D480"/>
  <c r="C480" s="1"/>
  <c r="C478"/>
  <c r="C477"/>
  <c r="C476"/>
  <c r="C475"/>
  <c r="C473"/>
  <c r="C472"/>
  <c r="C471"/>
  <c r="C470"/>
  <c r="C469"/>
  <c r="C458"/>
  <c r="C457"/>
  <c r="C456"/>
  <c r="C455"/>
  <c r="C454"/>
  <c r="C453"/>
  <c r="C452"/>
  <c r="C451"/>
  <c r="C449"/>
  <c r="C448"/>
  <c r="C447"/>
  <c r="C446"/>
  <c r="C445"/>
  <c r="C444"/>
  <c r="C443"/>
  <c r="C442"/>
  <c r="C441"/>
  <c r="D438"/>
  <c r="C437"/>
  <c r="C436"/>
  <c r="C435"/>
  <c r="D434"/>
  <c r="C433"/>
  <c r="C432"/>
  <c r="C431"/>
  <c r="C429"/>
  <c r="C428"/>
  <c r="C427"/>
  <c r="C426"/>
  <c r="D425"/>
  <c r="C425"/>
  <c r="C424"/>
  <c r="C423"/>
  <c r="D422"/>
  <c r="C422"/>
  <c r="C421"/>
  <c r="C420"/>
  <c r="C419"/>
  <c r="C418"/>
  <c r="C417"/>
  <c r="C416"/>
  <c r="C415"/>
  <c r="C414"/>
  <c r="C413"/>
  <c r="C438" s="1"/>
  <c r="C412"/>
  <c r="C411"/>
  <c r="C410"/>
  <c r="D409"/>
  <c r="C409"/>
  <c r="C405"/>
  <c r="C404"/>
  <c r="C403"/>
  <c r="C402"/>
  <c r="C401"/>
  <c r="C400"/>
  <c r="C399"/>
  <c r="C398"/>
  <c r="C397"/>
  <c r="C396"/>
  <c r="C395"/>
  <c r="C394"/>
  <c r="C393"/>
  <c r="C392"/>
  <c r="C391"/>
  <c r="C390"/>
  <c r="C389"/>
  <c r="C388"/>
  <c r="C387"/>
  <c r="D386"/>
  <c r="C386" s="1"/>
  <c r="C385"/>
  <c r="C384"/>
  <c r="C383"/>
  <c r="C382"/>
  <c r="C381"/>
  <c r="C380"/>
  <c r="C379"/>
  <c r="C378"/>
  <c r="C377"/>
  <c r="C376"/>
  <c r="C375"/>
  <c r="C374"/>
  <c r="C373"/>
  <c r="C372"/>
  <c r="C371"/>
  <c r="D369"/>
  <c r="D368"/>
  <c r="C368" s="1"/>
  <c r="C367"/>
  <c r="C366"/>
  <c r="C365"/>
  <c r="C364"/>
  <c r="C363"/>
  <c r="C362"/>
  <c r="D360"/>
  <c r="C360" s="1"/>
  <c r="D359"/>
  <c r="C359" s="1"/>
  <c r="C356"/>
  <c r="C355"/>
  <c r="C354"/>
  <c r="C353"/>
  <c r="C352"/>
  <c r="C351"/>
  <c r="C350"/>
  <c r="C349"/>
  <c r="C348"/>
  <c r="C347"/>
  <c r="D346"/>
  <c r="C346" s="1"/>
  <c r="D345"/>
  <c r="C345" s="1"/>
  <c r="C344"/>
  <c r="C343"/>
  <c r="C342"/>
  <c r="C341"/>
  <c r="C340"/>
  <c r="C339"/>
  <c r="D338"/>
  <c r="C338" s="1"/>
  <c r="D337"/>
  <c r="C337" s="1"/>
  <c r="C336"/>
  <c r="C335"/>
  <c r="C334"/>
  <c r="C333"/>
  <c r="C332"/>
  <c r="C331"/>
  <c r="D329"/>
  <c r="D327" s="1"/>
  <c r="C327" s="1"/>
  <c r="D328"/>
  <c r="C328"/>
  <c r="C324"/>
  <c r="C323"/>
  <c r="C281"/>
  <c r="C280"/>
  <c r="C279"/>
  <c r="C278"/>
  <c r="C277"/>
  <c r="C276"/>
  <c r="C275"/>
  <c r="C274"/>
  <c r="C273"/>
  <c r="C272"/>
  <c r="C271"/>
  <c r="C270"/>
  <c r="C269"/>
  <c r="C268"/>
  <c r="C267"/>
  <c r="C266"/>
  <c r="C265"/>
  <c r="C264"/>
  <c r="C263"/>
  <c r="D262"/>
  <c r="C262" s="1"/>
  <c r="C261"/>
  <c r="C260"/>
  <c r="C259"/>
  <c r="C258"/>
  <c r="C257"/>
  <c r="C256"/>
  <c r="C255"/>
  <c r="C254"/>
  <c r="C253"/>
  <c r="C252"/>
  <c r="C251"/>
  <c r="C250"/>
  <c r="C249"/>
  <c r="C248"/>
  <c r="C247"/>
  <c r="C246"/>
  <c r="C245"/>
  <c r="C244"/>
  <c r="C243"/>
  <c r="C242"/>
  <c r="C241"/>
  <c r="C240"/>
  <c r="C239"/>
  <c r="C238"/>
  <c r="C237"/>
  <c r="C236"/>
  <c r="C235"/>
  <c r="C234"/>
  <c r="C233"/>
  <c r="C232"/>
  <c r="C231"/>
  <c r="C230"/>
  <c r="C229"/>
  <c r="C228"/>
  <c r="C227"/>
  <c r="C226"/>
  <c r="C225"/>
  <c r="C224"/>
  <c r="C223"/>
  <c r="C222"/>
  <c r="C221"/>
  <c r="C220"/>
  <c r="C217"/>
  <c r="C216"/>
  <c r="C215"/>
  <c r="C214"/>
  <c r="C213"/>
  <c r="D212"/>
  <c r="C212" s="1"/>
  <c r="C209"/>
  <c r="C208"/>
  <c r="C207"/>
  <c r="C206"/>
  <c r="C205"/>
  <c r="C204"/>
  <c r="C203"/>
  <c r="C202"/>
  <c r="C201"/>
  <c r="C200"/>
  <c r="C199"/>
  <c r="C198"/>
  <c r="C197"/>
  <c r="D196"/>
  <c r="C196"/>
  <c r="C195"/>
  <c r="C193"/>
  <c r="C192"/>
  <c r="C191"/>
  <c r="D190"/>
  <c r="D189"/>
  <c r="C189" s="1"/>
  <c r="C188"/>
  <c r="C187"/>
  <c r="C186"/>
  <c r="C185"/>
  <c r="C184"/>
  <c r="C183"/>
  <c r="D182"/>
  <c r="C182" s="1"/>
  <c r="C181"/>
  <c r="C180"/>
  <c r="C179"/>
  <c r="C178"/>
  <c r="D177"/>
  <c r="D176" s="1"/>
  <c r="C174"/>
  <c r="C173"/>
  <c r="D172"/>
  <c r="C172" s="1"/>
  <c r="C171"/>
  <c r="C170"/>
  <c r="D169"/>
  <c r="C169" s="1"/>
  <c r="C168"/>
  <c r="D167"/>
  <c r="C167"/>
  <c r="C166"/>
  <c r="C161"/>
  <c r="C160"/>
  <c r="C159"/>
  <c r="C154"/>
  <c r="C153"/>
  <c r="C152"/>
  <c r="C151"/>
  <c r="C150"/>
  <c r="C149"/>
  <c r="C148"/>
  <c r="C147"/>
  <c r="C146"/>
  <c r="C145"/>
  <c r="C144"/>
  <c r="C143"/>
  <c r="C142"/>
  <c r="C141"/>
  <c r="C140"/>
  <c r="C139"/>
  <c r="C138"/>
  <c r="C137"/>
  <c r="C136"/>
  <c r="C135"/>
  <c r="C134"/>
  <c r="C133"/>
  <c r="C132"/>
  <c r="D131"/>
  <c r="C131" s="1"/>
  <c r="C130"/>
  <c r="C129"/>
  <c r="C124"/>
  <c r="C123"/>
  <c r="C122"/>
  <c r="C121"/>
  <c r="C120"/>
  <c r="D119"/>
  <c r="C119"/>
  <c r="C118"/>
  <c r="C117"/>
  <c r="D116"/>
  <c r="D6"/>
  <c r="C6" s="1"/>
  <c r="C115"/>
  <c r="C114"/>
  <c r="C113"/>
  <c r="C112"/>
  <c r="C111"/>
  <c r="D110"/>
  <c r="C110"/>
  <c r="C109"/>
  <c r="C108"/>
  <c r="C107"/>
  <c r="C106"/>
  <c r="C105"/>
  <c r="C104"/>
  <c r="C103"/>
  <c r="C102"/>
  <c r="C94"/>
  <c r="C93"/>
  <c r="C92"/>
  <c r="C91"/>
  <c r="C90"/>
  <c r="C89"/>
  <c r="D88"/>
  <c r="D101"/>
  <c r="C87"/>
  <c r="C86"/>
  <c r="D85"/>
  <c r="C85"/>
  <c r="D84"/>
  <c r="C84"/>
  <c r="D83"/>
  <c r="C83"/>
  <c r="D82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D60"/>
  <c r="C60" s="1"/>
  <c r="D59"/>
  <c r="D58"/>
  <c r="C58"/>
  <c r="D57"/>
  <c r="C57" s="1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D35"/>
  <c r="C35" s="1"/>
  <c r="C28"/>
  <c r="C24"/>
  <c r="C23"/>
  <c r="C22"/>
  <c r="C21"/>
  <c r="C19"/>
  <c r="C16"/>
  <c r="C14"/>
  <c r="C13"/>
  <c r="C11"/>
  <c r="C10"/>
  <c r="C8"/>
  <c r="C5"/>
  <c r="E7"/>
  <c r="D128"/>
  <c r="D127" s="1"/>
  <c r="C434"/>
  <c r="C59"/>
  <c r="D31"/>
  <c r="C31" s="1"/>
  <c r="C32" s="1"/>
  <c r="D7"/>
  <c r="D4" s="1"/>
  <c r="D439" s="1"/>
  <c r="D29"/>
  <c r="D30" s="1"/>
  <c r="D33"/>
  <c r="D34" s="1"/>
  <c r="D98"/>
  <c r="D96"/>
  <c r="D100"/>
  <c r="C88"/>
  <c r="C99"/>
  <c r="D95"/>
  <c r="D99"/>
  <c r="D97"/>
  <c r="C190"/>
  <c r="C177"/>
  <c r="D165"/>
  <c r="D408"/>
  <c r="D460" s="1"/>
  <c r="C33"/>
  <c r="C101"/>
  <c r="C96"/>
  <c r="C7"/>
  <c r="C4"/>
  <c r="D32"/>
  <c r="C316"/>
  <c r="C620"/>
  <c r="D357"/>
  <c r="C357" s="1"/>
  <c r="D326"/>
  <c r="C326" s="1"/>
  <c r="C162"/>
  <c r="C128"/>
  <c r="D468"/>
  <c r="D463"/>
  <c r="D430"/>
  <c r="D464"/>
  <c r="D467"/>
  <c r="D316"/>
  <c r="C95"/>
  <c r="D465"/>
  <c r="C408"/>
  <c r="C462" s="1"/>
  <c r="D466"/>
  <c r="D462"/>
  <c r="D461"/>
  <c r="C34"/>
  <c r="C97"/>
  <c r="C165"/>
  <c r="C116"/>
  <c r="C98"/>
  <c r="C100"/>
  <c r="C29"/>
  <c r="C30" s="1"/>
  <c r="C369"/>
  <c r="C329"/>
  <c r="C439"/>
  <c r="C464"/>
  <c r="C463"/>
  <c r="C465"/>
  <c r="C467"/>
  <c r="C461"/>
  <c r="C460"/>
  <c r="C468"/>
  <c r="C466"/>
  <c r="C430"/>
  <c r="C126" l="1"/>
  <c r="C127"/>
  <c r="D175"/>
  <c r="C176"/>
  <c r="D358"/>
  <c r="C358" s="1"/>
  <c r="D164" l="1"/>
  <c r="C175"/>
  <c r="C164" l="1"/>
  <c r="D210"/>
  <c r="C210" s="1"/>
</calcChain>
</file>

<file path=xl/sharedStrings.xml><?xml version="1.0" encoding="utf-8"?>
<sst xmlns="http://schemas.openxmlformats.org/spreadsheetml/2006/main" count="1285" uniqueCount="556">
  <si>
    <t>койко-мест</t>
  </si>
  <si>
    <t>койко-суток</t>
  </si>
  <si>
    <t>га</t>
  </si>
  <si>
    <t>Площадь, отведенная под места захоронения</t>
  </si>
  <si>
    <t>Мосты</t>
  </si>
  <si>
    <t xml:space="preserve">оптовая и розничная торговля, ремонт автотранспортных средств, бытовых изделий и предметов личного пользования </t>
  </si>
  <si>
    <t>голов</t>
  </si>
  <si>
    <t>Площадь уборки</t>
  </si>
  <si>
    <t>ц/га</t>
  </si>
  <si>
    <t>Урожайность в хозяйствах населения</t>
  </si>
  <si>
    <t>Произведено продукции хозяйствами населения</t>
  </si>
  <si>
    <t>Среднемесячная заработная плата лиц, замещающих выборные должности и должности муниципальной службы</t>
  </si>
  <si>
    <t>Количество встреч с избирателями</t>
  </si>
  <si>
    <t>ВСЕГО                                           по поселению</t>
  </si>
  <si>
    <t>торговая площадь</t>
  </si>
  <si>
    <t>Киоски</t>
  </si>
  <si>
    <t>Павильоны</t>
  </si>
  <si>
    <t>торговые места</t>
  </si>
  <si>
    <t>мощность</t>
  </si>
  <si>
    <t>Овощехранилища</t>
  </si>
  <si>
    <t>тонн</t>
  </si>
  <si>
    <t>Холодильники</t>
  </si>
  <si>
    <t>Общетоварные склады</t>
  </si>
  <si>
    <t>Хлебопекарни</t>
  </si>
  <si>
    <t>Швейные мастерские</t>
  </si>
  <si>
    <t>Бани</t>
  </si>
  <si>
    <t>Обувные мастерские</t>
  </si>
  <si>
    <t>Предприятия по оказанию услуг фотографий</t>
  </si>
  <si>
    <t>Прочие предприятия по оказанию бытовых услуг</t>
  </si>
  <si>
    <t>м</t>
  </si>
  <si>
    <t>Единицы измерения</t>
  </si>
  <si>
    <t>человек</t>
  </si>
  <si>
    <t>Среднегодовая численность постоянно проживающего населения</t>
  </si>
  <si>
    <t>3-5</t>
  </si>
  <si>
    <t>8-13</t>
  </si>
  <si>
    <t>14-15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</si>
  <si>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</si>
  <si>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</si>
  <si>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</si>
  <si>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</si>
  <si>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</si>
  <si>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</si>
  <si>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</si>
  <si>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</si>
  <si>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</si>
  <si>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</si>
  <si>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 лет и старше</t>
  </si>
  <si>
    <t>%</t>
  </si>
  <si>
    <t>единиц</t>
  </si>
  <si>
    <t xml:space="preserve">в них детей </t>
  </si>
  <si>
    <t>- прибыло</t>
  </si>
  <si>
    <t>- выбыло</t>
  </si>
  <si>
    <t>- родилось</t>
  </si>
  <si>
    <t>Экономически активное население (ЭАН)</t>
  </si>
  <si>
    <t>добыча полезных ископаемых</t>
  </si>
  <si>
    <t>производство и распределение электроэнергии, газа и воды</t>
  </si>
  <si>
    <t>лесное хозяйство и предоставление услуг в этой области</t>
  </si>
  <si>
    <t>транспорт и связь</t>
  </si>
  <si>
    <t>строительство</t>
  </si>
  <si>
    <t xml:space="preserve">сельское хозяйство, охота и предоставление услуг в этих областях </t>
  </si>
  <si>
    <t>оптовая и розничная торговля  и общественное питание</t>
  </si>
  <si>
    <t>деятельность, связанная с использованием вычислительной техники и информационных технологий</t>
  </si>
  <si>
    <t>здравоохранение, и предоставление  социальных услуг</t>
  </si>
  <si>
    <t>образование</t>
  </si>
  <si>
    <t>деятельность по организации отдыха и развлечений, культуры и спорта</t>
  </si>
  <si>
    <t>государственное управление и обеспечение военной обязанности; обязательное социальное обеспечение</t>
  </si>
  <si>
    <t>финансовая деятельность</t>
  </si>
  <si>
    <t>деятельность общественных объединений</t>
  </si>
  <si>
    <t>рублей</t>
  </si>
  <si>
    <t>тыс.руб</t>
  </si>
  <si>
    <t>Налог на доходы физических лиц (18210102000010000110)</t>
  </si>
  <si>
    <t>Налоги на совокупный доход (18210500000000000000)</t>
  </si>
  <si>
    <t>Доходы от использования муниципального имущества (00011100000000000000)</t>
  </si>
  <si>
    <t>Доходы от сдачи в аренду имущества, находящегося в государственной и муниципальной собственности (00011105000000000120)</t>
  </si>
  <si>
    <t>Доходы от продажи материальных и нематериальных активов (00011400000000000000)</t>
  </si>
  <si>
    <t>Административные платежи и сборы (00011500000000000000)</t>
  </si>
  <si>
    <t>Штрафы, санкции, возмещение ущерба (00011600000000000000)</t>
  </si>
  <si>
    <t>Прочие неналоговые доходы (00011700000000000000)</t>
  </si>
  <si>
    <t>Расходы бюджета</t>
  </si>
  <si>
    <t>Общегосударственные вопросы (0100)</t>
  </si>
  <si>
    <t>Национальная оборона (0200)</t>
  </si>
  <si>
    <t>Жилищно-коммунальное хозяйство (0500)</t>
  </si>
  <si>
    <t>Образование (0700)</t>
  </si>
  <si>
    <t>мест</t>
  </si>
  <si>
    <t>Национальная экономика (0400)</t>
  </si>
  <si>
    <t>Государственная пошлина, сборы (000 1 08 00000000000000)</t>
  </si>
  <si>
    <t>Задолж\перасчеы по отмен-м налогам</t>
  </si>
  <si>
    <t>Несанкционированные свалки</t>
  </si>
  <si>
    <t>Население, имеющее образование в возрасте 15 лет и старше</t>
  </si>
  <si>
    <t xml:space="preserve">Уровень образования населения в возрасте 15 лет и старше </t>
  </si>
  <si>
    <t xml:space="preserve">Наличие речного транспорта </t>
  </si>
  <si>
    <t xml:space="preserve">- умерло </t>
  </si>
  <si>
    <t>Налоговые доходы</t>
  </si>
  <si>
    <t>Дотации бюджетам поселений, на выравнивание уровня бюджетной обеспеченности (0002020100000000000151)</t>
  </si>
  <si>
    <t>наличие кресел</t>
  </si>
  <si>
    <t>Численность постоянно зарегистрированного населения на конец года</t>
  </si>
  <si>
    <t>Количество зарегистрированных браков</t>
  </si>
  <si>
    <t>Количество зарегистрированных разводов</t>
  </si>
  <si>
    <t>Доходы бюджета</t>
  </si>
  <si>
    <t>Стоимость муниципального имущества всего, в т.ч:</t>
  </si>
  <si>
    <t>Парикмахерские</t>
  </si>
  <si>
    <t>Другой (бесхозной)</t>
  </si>
  <si>
    <t>Озеленение территории</t>
  </si>
  <si>
    <t>Прочие</t>
  </si>
  <si>
    <t>площадь</t>
  </si>
  <si>
    <t>Субвенции бюджетам поселений (0002020200000000000151)</t>
  </si>
  <si>
    <t xml:space="preserve">Численность постоянно проживающего населения моложе трудоспособного возраста </t>
  </si>
  <si>
    <t>Численность постоянно проживающего населения  трудоспособного возраста</t>
  </si>
  <si>
    <t>Численность постоянно проживающего населения старше трудоспособного возраста</t>
  </si>
  <si>
    <t>Численность постоянно проживающего населения на конец года, в т.ч  по полу отдельного возраста (лет)</t>
  </si>
  <si>
    <t>доля жителей моложе трудоспособного возраста</t>
  </si>
  <si>
    <t>доля жителей трудоспособного возраста.</t>
  </si>
  <si>
    <t>доля жителей старше трудоспособного возраста</t>
  </si>
  <si>
    <t>Мужчины  всего, в т.ч по полу отдельного возраста (лет):</t>
  </si>
  <si>
    <t>Мужчины моложе трудоспособного возраста</t>
  </si>
  <si>
    <t>Мужчины трудоспособного возраста</t>
  </si>
  <si>
    <t>Женщины всего, в т.ч по полу отдельного возраста (лет):</t>
  </si>
  <si>
    <t>Женщины моложе трудоспособного возраста</t>
  </si>
  <si>
    <t>Женщины трудоспособного возраста</t>
  </si>
  <si>
    <t>Женщины cстарше трудоспособного возраста</t>
  </si>
  <si>
    <t>- работающие пенсионеры</t>
  </si>
  <si>
    <t>- неработающие пенсионеры</t>
  </si>
  <si>
    <t>- высшее</t>
  </si>
  <si>
    <t>- незаконченное высшее</t>
  </si>
  <si>
    <t>- среднее профессиональное</t>
  </si>
  <si>
    <t>- среднее общее</t>
  </si>
  <si>
    <t>- неполное среднее</t>
  </si>
  <si>
    <t>- начальное</t>
  </si>
  <si>
    <t>Количество семей</t>
  </si>
  <si>
    <t xml:space="preserve">Количество многодетных семей </t>
  </si>
  <si>
    <t>- ханты</t>
  </si>
  <si>
    <t>- манси</t>
  </si>
  <si>
    <t>- эвенки</t>
  </si>
  <si>
    <t>- другие</t>
  </si>
  <si>
    <t>Естественный  прирост населения(+,-)</t>
  </si>
  <si>
    <t xml:space="preserve">Показатель материнской смертности </t>
  </si>
  <si>
    <t>случаи</t>
  </si>
  <si>
    <t xml:space="preserve">прочие виды деятельности </t>
  </si>
  <si>
    <t>Единый сельскохозяйственный налог(18210503000010000110)</t>
  </si>
  <si>
    <t>- налог на имущество физических лиц(18210601030100000110)</t>
  </si>
  <si>
    <t>- земельный налог (18210606000000000110)</t>
  </si>
  <si>
    <t>- госпошлина за совершение нотор\дей-й(020108040001000110)</t>
  </si>
  <si>
    <t xml:space="preserve">Неналоговые доходы </t>
  </si>
  <si>
    <t>- доходы от сдачи в аренду имущества, находящегося в оперативном управлении (02011105030000000120)</t>
  </si>
  <si>
    <t>Прочие поступления от использования муниципального имущества (0011109045100000120)</t>
  </si>
  <si>
    <t>Доходы от оказания платных услуг и компенсации затрат государства (00130000000000000)</t>
  </si>
  <si>
    <t>- доходы от продажи квартир (060 11401000000000410)</t>
  </si>
  <si>
    <t>- доходы от реализации имущества(00011402000000000000)</t>
  </si>
  <si>
    <t>- доходы от продажи земельных участков(02011406014100000430)</t>
  </si>
  <si>
    <r>
      <t xml:space="preserve">Безвозмездные поступления всего, вт.ч: </t>
    </r>
    <r>
      <rPr>
        <b/>
        <sz val="12"/>
        <rFont val="Times New Roman"/>
        <family val="1"/>
        <charset val="204"/>
      </rPr>
      <t>(00020000000000000000)</t>
    </r>
  </si>
  <si>
    <t>Безвозмездные поступления от других бюджетов бюджетной системы (00020200000000000000)</t>
  </si>
  <si>
    <t>Охрана окружающей среды (0605)</t>
  </si>
  <si>
    <t xml:space="preserve">Переходящее сальдо денежных средств прошлых лет на начало года </t>
  </si>
  <si>
    <t>Движимого имущества</t>
  </si>
  <si>
    <t>Недвижимого имущества, из них</t>
  </si>
  <si>
    <t>- жилой фонд</t>
  </si>
  <si>
    <t>- здания, сооружения</t>
  </si>
  <si>
    <t>- дороги</t>
  </si>
  <si>
    <t>Дома быта</t>
  </si>
  <si>
    <t>доля ветхого и аварийного жилья в общем жилом фонде</t>
  </si>
  <si>
    <t>Содержание вертолетных площадок</t>
  </si>
  <si>
    <t>Содержание водных объектов (причалов, береговой линии)</t>
  </si>
  <si>
    <t>Поголовье лошадей</t>
  </si>
  <si>
    <t>тыс. тонн</t>
  </si>
  <si>
    <t>Мужчины старше трудоспособного возраста</t>
  </si>
  <si>
    <t>- ненцы</t>
  </si>
  <si>
    <t>Налоги на имущество (18210600000000000000)</t>
  </si>
  <si>
    <t>Коренное население малочисленных народов севера, учитываемых на конец года  в т.ч</t>
  </si>
  <si>
    <t>Автомобильных дорог</t>
  </si>
  <si>
    <t>Здравоохранение (0900)</t>
  </si>
  <si>
    <t>Миграционный прирост населения</t>
  </si>
  <si>
    <t xml:space="preserve">Среднемесячный размер заработной платы работников по полному кругу предприятий </t>
  </si>
  <si>
    <t xml:space="preserve">Численность пенсионеров, получающих государственную пенсию, на конец года </t>
  </si>
  <si>
    <t xml:space="preserve">Сумма выплат пенсий </t>
  </si>
  <si>
    <t>Возврат остатков субсидий, субвенций и иных межбюджетных трансфертов (0002190500000000151)</t>
  </si>
  <si>
    <t>Национальная безопасность и правоохранительная деятельность (0300)</t>
  </si>
  <si>
    <t>Культура и кинематография (0800)</t>
  </si>
  <si>
    <t>Социальная политика (1000)</t>
  </si>
  <si>
    <t>Межбюджетные трансферты общего характера бюджетам субъектов РФ и муниципальных образований (1400)</t>
  </si>
  <si>
    <t>Физическая культура (1100)</t>
  </si>
  <si>
    <t>Превышение доходов над расходами (профицит «+»), расходов над доходами (дефицит «-»)</t>
  </si>
  <si>
    <t>тыс. рублей</t>
  </si>
  <si>
    <t>тыс. руб</t>
  </si>
  <si>
    <t>Доходы от основных видов уставной деятельности учреждений культурно-досугового типа, в том числе</t>
  </si>
  <si>
    <t>культурно-спортивные комплексы, клубы</t>
  </si>
  <si>
    <t>кино, видео</t>
  </si>
  <si>
    <t>Музеи всего, в том числе</t>
  </si>
  <si>
    <t>при школах</t>
  </si>
  <si>
    <t>Памятники истории и культуры всего, в том числе</t>
  </si>
  <si>
    <t>участникам Великой Отечественной Войны</t>
  </si>
  <si>
    <t>героям гражданской войны</t>
  </si>
  <si>
    <t xml:space="preserve">сумма средств, выделенных на содержание, ремонт и реставрацию из местного бюджета </t>
  </si>
  <si>
    <t>Места для богослужения, молитвы, вероисповедания, в том числе</t>
  </si>
  <si>
    <t>церковь</t>
  </si>
  <si>
    <t>храм</t>
  </si>
  <si>
    <t>мечеть</t>
  </si>
  <si>
    <t>2. ЧИСЛЕННОСТЬ НАСЕЛЕНИЯ, ДЕМОГРАФИЧЕСКАЯ   ХАРАКТЕРИСТИКА</t>
  </si>
  <si>
    <t>3.  РЫНОК ТРУДА</t>
  </si>
  <si>
    <t>4. УРОВЕНЬ ЖИЗНИ НАСЕЛЕНИЯ</t>
  </si>
  <si>
    <t>5. ФИНАНСЫ</t>
  </si>
  <si>
    <t>6. МУНИЦИПАЛЬНОЕ ИМУЩЕСТВО</t>
  </si>
  <si>
    <t>9. ОБЕСПЕЧЕНИЕ НАСЕЛЕНИЯ УСЛУГАМИ ТОРГОВЛИ, ОБЩЕСТВЕННОГО ПИТАНИЯ И БЫТОВОГО ОБСЛУЖИВАНИЯ</t>
  </si>
  <si>
    <t>Общедоступные библиотеки</t>
  </si>
  <si>
    <t>Занимаемая площадь</t>
  </si>
  <si>
    <t>кв. м</t>
  </si>
  <si>
    <t>Сельский библиотечный фонд (объём)</t>
  </si>
  <si>
    <t>Число книговыдач в год</t>
  </si>
  <si>
    <t>Количество читателей (абонентов) на конец года</t>
  </si>
  <si>
    <t>Дома культуры</t>
  </si>
  <si>
    <t>занимаемая площадь</t>
  </si>
  <si>
    <t>мощность (по проекту)</t>
  </si>
  <si>
    <t>Клубные учреждения</t>
  </si>
  <si>
    <t>Мощность (по проекту)</t>
  </si>
  <si>
    <t xml:space="preserve">Число мероприятий проводимых во всех учреждениях культуры всего </t>
  </si>
  <si>
    <t>Число лиц принявших участие в культурных мероприятиях всего</t>
  </si>
  <si>
    <t>Число клубных формирований всего, в том числе</t>
  </si>
  <si>
    <t>для детей</t>
  </si>
  <si>
    <t>Количество участников клубных формирований, в том числе</t>
  </si>
  <si>
    <t>детей</t>
  </si>
  <si>
    <t>Количество видеоустановок</t>
  </si>
  <si>
    <t>Количество киноустановок</t>
  </si>
  <si>
    <t>число посещений</t>
  </si>
  <si>
    <t>число киносеансов</t>
  </si>
  <si>
    <t>Торговая сеть</t>
  </si>
  <si>
    <t xml:space="preserve">Магазины </t>
  </si>
  <si>
    <t>в том числе по типу магазинов</t>
  </si>
  <si>
    <t>продовольственных товаров</t>
  </si>
  <si>
    <t>промышленных товаров</t>
  </si>
  <si>
    <t>смешанных товаров</t>
  </si>
  <si>
    <t>Торговая сеть по формам собственности</t>
  </si>
  <si>
    <t>муниципальные</t>
  </si>
  <si>
    <t>частные</t>
  </si>
  <si>
    <t>потребкооперация</t>
  </si>
  <si>
    <t>Сооружения для уличной торговли</t>
  </si>
  <si>
    <t>аренда торговых мест</t>
  </si>
  <si>
    <t>Предприятия общественного питания</t>
  </si>
  <si>
    <t>Общедоступная сеть</t>
  </si>
  <si>
    <t>в том числе</t>
  </si>
  <si>
    <t>столовые</t>
  </si>
  <si>
    <t>буфеты, буфеты при магазинах, закусочные</t>
  </si>
  <si>
    <t>рестораны, кафе, бары</t>
  </si>
  <si>
    <t xml:space="preserve">Закрытая сеть </t>
  </si>
  <si>
    <t xml:space="preserve">при промышленных предприятиях </t>
  </si>
  <si>
    <t>столовые при школах</t>
  </si>
  <si>
    <t>буфеты при школах</t>
  </si>
  <si>
    <t>куб. м</t>
  </si>
  <si>
    <t>кг/сутки</t>
  </si>
  <si>
    <t>Количество предприятий, оказывающие бытовые услуги населению всего, в том числе</t>
  </si>
  <si>
    <t>Прачечные, химической чистки</t>
  </si>
  <si>
    <t>кг. сухого белья / смену</t>
  </si>
  <si>
    <t>Предприятия по оказанию ритуальных услуг</t>
  </si>
  <si>
    <t xml:space="preserve">Наличие банкоматов </t>
  </si>
  <si>
    <t>в том числе по принадлежности кредитному учреждению (наименование кредитного учреждения)</t>
  </si>
  <si>
    <t xml:space="preserve">Наличие платежных киосков </t>
  </si>
  <si>
    <t xml:space="preserve">Наличие платежных терминалов </t>
  </si>
  <si>
    <t xml:space="preserve">10. СОДЕРЖАНИЕ И ИСПОЛЬЗОВАНИЕ ЖИЛОГО ФОНДА И НЕЖИЛЫХ ПОМЕЩЕНИЙ </t>
  </si>
  <si>
    <t>Общая площадь жилого фонда на конец года всего, в том числе</t>
  </si>
  <si>
    <t>Частной формы собственности, из нее</t>
  </si>
  <si>
    <t xml:space="preserve">граждан </t>
  </si>
  <si>
    <t>юридических лиц</t>
  </si>
  <si>
    <t>Государственной формы собственности</t>
  </si>
  <si>
    <t>Муниципальной формы собственности</t>
  </si>
  <si>
    <t>Многоквартирные дома</t>
  </si>
  <si>
    <t>число жилых квартир в многоквартирных домах</t>
  </si>
  <si>
    <t>общая площадь квартир в многоквартирных домах</t>
  </si>
  <si>
    <t>число проживающих на конец года</t>
  </si>
  <si>
    <t>Жилые дома – индивидуально-определенные здания</t>
  </si>
  <si>
    <t>общая площадь квартир в (индивидуально-определенных зданиях)</t>
  </si>
  <si>
    <t>Число жилых квартир всего жилого фонда всего, в том числе</t>
  </si>
  <si>
    <t>количество домов</t>
  </si>
  <si>
    <t>количество квартир</t>
  </si>
  <si>
    <t>Количество семей, получивших жилищные субсидии на строительство жилья</t>
  </si>
  <si>
    <t>Общая площадь муниципального жилого фонда, выбывшая за год всего, в том числе</t>
  </si>
  <si>
    <t xml:space="preserve">перевод в нежилой фонд </t>
  </si>
  <si>
    <t>прочие причины</t>
  </si>
  <si>
    <t>Обеспеченность жильем в среднем на 1 проживающего жителя на конец года</t>
  </si>
  <si>
    <t>Площадь всего жилого фонда, оборудованная</t>
  </si>
  <si>
    <t>водопроводом</t>
  </si>
  <si>
    <t>- в том числе централизованным</t>
  </si>
  <si>
    <t>канализацией</t>
  </si>
  <si>
    <t>- в том числе централизованной</t>
  </si>
  <si>
    <t>центральным отоплением</t>
  </si>
  <si>
    <t>газом</t>
  </si>
  <si>
    <t>ваннами (душем)</t>
  </si>
  <si>
    <t>горячим водоснабжением</t>
  </si>
  <si>
    <t xml:space="preserve">напольными электроплитами </t>
  </si>
  <si>
    <t>Количество жилых квартир, оборудованных</t>
  </si>
  <si>
    <t xml:space="preserve">подвоз воды автомобильным транспортом </t>
  </si>
  <si>
    <t>Уровень обеспеченности благоустройства жилого фонда, оборудованного</t>
  </si>
  <si>
    <t xml:space="preserve">Общая площадь муниципального нежилого фонда на конец года </t>
  </si>
  <si>
    <t>Число семей, состоящих в очереди на получение жилья, на конец года</t>
  </si>
  <si>
    <t xml:space="preserve">Число семей, улучивших жилищные условия в отчетном году всего, из них </t>
  </si>
  <si>
    <t xml:space="preserve">молодые семьи </t>
  </si>
  <si>
    <t xml:space="preserve">многодетные семьи </t>
  </si>
  <si>
    <t>10.1. ЖИЛОЙ ФОНД</t>
  </si>
  <si>
    <t>тыс. куб. м</t>
  </si>
  <si>
    <t>куб. м / сутки</t>
  </si>
  <si>
    <t>10.3. Гостиницы</t>
  </si>
  <si>
    <t>Гостиницы</t>
  </si>
  <si>
    <t xml:space="preserve">единовременная вместимость </t>
  </si>
  <si>
    <t>предоставлено койко-суток за год</t>
  </si>
  <si>
    <t xml:space="preserve">Объем платных услуг, предоставленных населению </t>
  </si>
  <si>
    <t>высажено кустов и деревьев</t>
  </si>
  <si>
    <t>высажено цветов</t>
  </si>
  <si>
    <t>снос ветхий строений</t>
  </si>
  <si>
    <t>отремонтировано детских и спортивных площадок</t>
  </si>
  <si>
    <t>Наличие специальной техники всего, в том числе</t>
  </si>
  <si>
    <t>мусоровозов</t>
  </si>
  <si>
    <t>ассенизационных машин</t>
  </si>
  <si>
    <t>машин для уличной уборки</t>
  </si>
  <si>
    <t>11. БЛАГОУСТРОЙСТВО И ОЗЕЛЕНЕНИЕ ТЕРРИТОРИИ</t>
  </si>
  <si>
    <t>12. ОРГАНИЗАЦИЯ УТИЛИЗАЦИЯ И ПЕРЕРАБОТКИ БЫТОВЫХ ОТХОДОВ</t>
  </si>
  <si>
    <t>Площадки для сбора мусора у жилых домов, магазинов и рынков</t>
  </si>
  <si>
    <t>Полигоны твердых бытовых отходов</t>
  </si>
  <si>
    <t xml:space="preserve">площадь </t>
  </si>
  <si>
    <t>проектная вместимость полигона</t>
  </si>
  <si>
    <t>проектная вместимость свалки</t>
  </si>
  <si>
    <t>Вывезено за год предприятиями УЖКХ</t>
  </si>
  <si>
    <t>твердых бытовых отходов</t>
  </si>
  <si>
    <t>жидких бытовых отходов</t>
  </si>
  <si>
    <t xml:space="preserve">снега </t>
  </si>
  <si>
    <t>прочего груза</t>
  </si>
  <si>
    <t>13. ОРГАНИЗАЦИЯ РИТУАЛЬНЫХ УСЛУГ И СОДЕРЖАНИЕ МЕСТ ЗАХОРОНЕНИЯ</t>
  </si>
  <si>
    <t>Количество организаций, оказывающих ритуальные услуги всего, в том числе</t>
  </si>
  <si>
    <t>муниципальные предприятия</t>
  </si>
  <si>
    <t>тыс. кв. м</t>
  </si>
  <si>
    <t>Содержание мест захоронения</t>
  </si>
  <si>
    <t>14. ТРАНСПОРТ, ДОРОГИ ,СВЯЗЬ</t>
  </si>
  <si>
    <t xml:space="preserve">Общее число автомобилей всего, в том числе </t>
  </si>
  <si>
    <t>индивидуальных владельцев</t>
  </si>
  <si>
    <t xml:space="preserve">муниципальной собственности </t>
  </si>
  <si>
    <t>другой собственности (предприятий, организаций)</t>
  </si>
  <si>
    <t>Общая протяженность автомобильных дорог всего, в том числе</t>
  </si>
  <si>
    <t>федерального значения</t>
  </si>
  <si>
    <t>регионального значения</t>
  </si>
  <si>
    <t>местного значения</t>
  </si>
  <si>
    <t>Дороги с твердым покрытием всего, в том числе</t>
  </si>
  <si>
    <t>Протяженность грунтовых дорог</t>
  </si>
  <si>
    <t>Площадь автомобильных дорог всего, в том числе</t>
  </si>
  <si>
    <t>протяженность мостового перехода</t>
  </si>
  <si>
    <t>Отделения почтовой связи</t>
  </si>
  <si>
    <t>15. ОСНОВНЫЕ ПОКАЗАТЕЛИ КАПИТАЛЬНОГО СТРОИТЕЛЬСТВА И РЕМОНТА</t>
  </si>
  <si>
    <t>Объектов общественного питания</t>
  </si>
  <si>
    <t xml:space="preserve">Объектов торговли </t>
  </si>
  <si>
    <t>Объектов бытового обслуживания населения</t>
  </si>
  <si>
    <t>дома быта</t>
  </si>
  <si>
    <t>бани</t>
  </si>
  <si>
    <t>прочие</t>
  </si>
  <si>
    <t>Объектов коммунального хозяйства</t>
  </si>
  <si>
    <t>водопроводные сети</t>
  </si>
  <si>
    <t>канализационные сети</t>
  </si>
  <si>
    <t>тепловые сети</t>
  </si>
  <si>
    <t>газовые сети</t>
  </si>
  <si>
    <t xml:space="preserve">газифицировано квартир </t>
  </si>
  <si>
    <t>котельные</t>
  </si>
  <si>
    <t>мощность введенных котельных</t>
  </si>
  <si>
    <t>Гкал. час</t>
  </si>
  <si>
    <t>канализационные очистные сооружения</t>
  </si>
  <si>
    <t>полигоны твердых бытовых отходов</t>
  </si>
  <si>
    <t>проектная вместимость полигонов</t>
  </si>
  <si>
    <t xml:space="preserve">водозаборные очистные сооружения </t>
  </si>
  <si>
    <t>проектная мощность</t>
  </si>
  <si>
    <t>Животноводческих комплексов</t>
  </si>
  <si>
    <t>тыс. скотомест</t>
  </si>
  <si>
    <t>Количество малых и микропредприятий на конец года всего, в том числе по видам экономической деятельности</t>
  </si>
  <si>
    <t>обрабатывающие производства (хлеб, лес, товарно-пищевая, рыбная продукция)</t>
  </si>
  <si>
    <t>сельское хозяйство</t>
  </si>
  <si>
    <t>Численность работников, занятых на малых и микропредприятиях на конец года всего, в том числе по видам экономической деятельности</t>
  </si>
  <si>
    <t>Оборот субъектов малого предпринимательства</t>
  </si>
  <si>
    <t>Численность граждан (физических лиц), занимающихся индивидуальной предпринимательской деятельностью</t>
  </si>
  <si>
    <t>Число занятых (работающих) у граждан, занимающихся индивидуальной предпринимательской деятельностью</t>
  </si>
  <si>
    <t>Объем размещенного муниципального заказа у субъектов малого предпринимательства</t>
  </si>
  <si>
    <t>17. СЕЛЬСКОЕ ХОЗЯЙСТВО</t>
  </si>
  <si>
    <t>картофель</t>
  </si>
  <si>
    <t>овощи (открытого и закрытого грунта)</t>
  </si>
  <si>
    <t>в том числе коров</t>
  </si>
  <si>
    <t xml:space="preserve">Поголовье свиней </t>
  </si>
  <si>
    <t>Поголовье птицы</t>
  </si>
  <si>
    <t>Поголовье кроликов</t>
  </si>
  <si>
    <t>молоко</t>
  </si>
  <si>
    <t>яйца</t>
  </si>
  <si>
    <t>17.2. Личные подсобные хозяйства населения</t>
  </si>
  <si>
    <t xml:space="preserve">Поголовье крупнорогатого скота в личных подсобных хозяйствах,  всего </t>
  </si>
  <si>
    <t>маточное поголовье</t>
  </si>
  <si>
    <t>Поголовье оленей</t>
  </si>
  <si>
    <t xml:space="preserve"> мясо скота и птицы в живом весе </t>
  </si>
  <si>
    <t>тыс. шт</t>
  </si>
  <si>
    <t>Объем выданных субсидий на содержание маточного поголовья скота населением</t>
  </si>
  <si>
    <t>18. Традиционные виды деятельности</t>
  </si>
  <si>
    <t>Национальные общины, предприятия, занимающиеся традиционными видами деятельности</t>
  </si>
  <si>
    <t>в них количество работающих</t>
  </si>
  <si>
    <t>Вылов рыбы</t>
  </si>
  <si>
    <t>Заготовка дикоросов всего, в том числе</t>
  </si>
  <si>
    <t>грибов</t>
  </si>
  <si>
    <t>ягод</t>
  </si>
  <si>
    <t>орехов</t>
  </si>
  <si>
    <t>Родовые угодья</t>
  </si>
  <si>
    <t xml:space="preserve">количество человек, постоянно приживающих на родовых угодьях </t>
  </si>
  <si>
    <t>21. ПОВЫШЕНИЕ ЭФФЕКТИВНОСТИ МУНИЦИПАЛЬНОЙ СЛУЖБЫ</t>
  </si>
  <si>
    <t xml:space="preserve">Численность работников органов местного самоуправления, всего </t>
  </si>
  <si>
    <t>в том числе муниципальных служащих</t>
  </si>
  <si>
    <t>Расходы на содержание органов местного самоуправления</t>
  </si>
  <si>
    <t xml:space="preserve">Уровень образования работников органов местного самоуправления </t>
  </si>
  <si>
    <t>начальное</t>
  </si>
  <si>
    <t>среднее или среднее специальное</t>
  </si>
  <si>
    <t xml:space="preserve">высшее </t>
  </si>
  <si>
    <t>Количество выступлений в средствах массовой информации</t>
  </si>
  <si>
    <t>Количество публикаций в средствах массовой информации</t>
  </si>
  <si>
    <t>Количество обращений граждан в органы местного самоуправления всего, в том числе</t>
  </si>
  <si>
    <t>письменных</t>
  </si>
  <si>
    <t>на личных приемах</t>
  </si>
  <si>
    <r>
      <t>число квартир муниципального жилого фонда</t>
    </r>
    <r>
      <rPr>
        <b/>
        <sz val="12"/>
        <rFont val="Times New Roman"/>
        <family val="1"/>
        <charset val="204"/>
      </rPr>
      <t xml:space="preserve"> </t>
    </r>
  </si>
  <si>
    <t>22. ДЕЯТЕЛЬНОСТЬ ГЛАВ</t>
  </si>
  <si>
    <t>Больницы</t>
  </si>
  <si>
    <t>коек</t>
  </si>
  <si>
    <t>п. Согом</t>
  </si>
  <si>
    <t>7.1 Культура</t>
  </si>
  <si>
    <t>Музыкальные школы (головное предприятие)</t>
  </si>
  <si>
    <t>учащихся на начало учебного года</t>
  </si>
  <si>
    <t>Музыкальные школы (отделения головного предприятия), в том числе</t>
  </si>
  <si>
    <t>музыкальные школы</t>
  </si>
  <si>
    <t>тыс.руб.</t>
  </si>
  <si>
    <t>7. ПОКАЗАТЕЛЯ ОТРАСЛЕЙ СОЦИАЛЬНОЙ ИНФРАСТРУКТУРЫ</t>
  </si>
  <si>
    <t>Телефонные станции</t>
  </si>
  <si>
    <t>монтируемая мощность телефонных станций</t>
  </si>
  <si>
    <t>используемая мощность телефонных станций</t>
  </si>
  <si>
    <t>количество таксофонов</t>
  </si>
  <si>
    <t>количество каналов связи</t>
  </si>
  <si>
    <t>Наличие подключений к сети интернет объектов социальной сферы</t>
  </si>
  <si>
    <t>Наличие подключений к сети интернет населения</t>
  </si>
  <si>
    <t xml:space="preserve">Объекты социально-культурной сферы за счет всех источников финансирования </t>
  </si>
  <si>
    <t>Дошкольные учреждения</t>
  </si>
  <si>
    <t>Общеобразовательные учреждения</t>
  </si>
  <si>
    <t>уч. мест</t>
  </si>
  <si>
    <t>Амбулаторно-поликлинические учреждения</t>
  </si>
  <si>
    <t>посещений в смену</t>
  </si>
  <si>
    <t>ФАП</t>
  </si>
  <si>
    <t>Дома культуры, клубы</t>
  </si>
  <si>
    <t>16. ИНФРАСТРУКТУРА МАЛОГО ПРЕДПРИНИМАТЕЛЬСТВА</t>
  </si>
  <si>
    <t>Средний размер месячной пенсии всех категорий пенсионеров, получающих пенсию на общих основаниях</t>
  </si>
  <si>
    <t>общественное питание</t>
  </si>
  <si>
    <t>платные услуги, в том числе бытовые</t>
  </si>
  <si>
    <t>операции с недвижимым имуществом</t>
  </si>
  <si>
    <t>по всему поселению</t>
  </si>
  <si>
    <t>по данным соцзащиты</t>
  </si>
  <si>
    <t>Показатели</t>
  </si>
  <si>
    <t>(по данным ФГУП Почта России)</t>
  </si>
  <si>
    <t>Иные межбюджетные трансферты(0002020400000000000151)</t>
  </si>
  <si>
    <t>Мелкорозничная сеть</t>
  </si>
  <si>
    <t>торговая площадь, в том числе:</t>
  </si>
  <si>
    <t>Мощность по факту</t>
  </si>
  <si>
    <t>Мощность по проекту</t>
  </si>
  <si>
    <t>количество услуг</t>
  </si>
  <si>
    <t>16-18</t>
  </si>
  <si>
    <t>19</t>
  </si>
  <si>
    <t>- доходы, полученные в виде арендной платы на земел\уч( 02011105013100000120)</t>
  </si>
  <si>
    <t>Общий объем капитальных вложений ( строительство, реконструкция) за счет средств бюджетов различного уровня</t>
  </si>
  <si>
    <t>Наличие автопавильонов, посадочных площадок</t>
  </si>
  <si>
    <t>предоставление прочих коммунальных, социальных и персональных услуг</t>
  </si>
  <si>
    <t>Данные УФМС, данные статистики</t>
  </si>
  <si>
    <t xml:space="preserve">Акты регистрации, данные статистики </t>
  </si>
  <si>
    <t>контроль</t>
  </si>
  <si>
    <t>Численность пенсионеров,  получающих пенсию на общих основаниях</t>
  </si>
  <si>
    <t>Количество молодых семей</t>
  </si>
  <si>
    <t>в том числе неполные семьи (возраст каждого из супругов либо одного родителя в неполной семье не превышает 35 лет)</t>
  </si>
  <si>
    <t xml:space="preserve">обрабатывающие производства (обработка древесины, производство изделий из дерева; выпуск хлеба и хлебобулочных изделий) всего, в том числе: </t>
  </si>
  <si>
    <t>обработка древесины производство изделий из дерева</t>
  </si>
  <si>
    <t xml:space="preserve"> выпуск хлеба и хлебобулочных изделий </t>
  </si>
  <si>
    <t>Численность занятого населения в городской местности</t>
  </si>
  <si>
    <t xml:space="preserve">численность граждан, зарегистрированных государственными службами занятости, из них: </t>
  </si>
  <si>
    <t>имеющие статус безработного</t>
  </si>
  <si>
    <t>инвалиды I  - II группы (кроме детей)</t>
  </si>
  <si>
    <t>инвалиды III группы (кроме детей)</t>
  </si>
  <si>
    <t>лица, обучающиеся в г.Ханты-Мансийске, включая обучающихся от центра занятости с отрывом от производства</t>
  </si>
  <si>
    <t xml:space="preserve">Прочие безвозмездные поступления (020207000000000151)) </t>
  </si>
  <si>
    <t>Структурные подразделения (филиалы) библиотек</t>
  </si>
  <si>
    <t xml:space="preserve">Занимаемая площадь библиотек с учетом структурных подразделений </t>
  </si>
  <si>
    <t>Численность работников библиотек с учетом структурных подразделений (филиалов)</t>
  </si>
  <si>
    <t>из них библиотечных работников</t>
  </si>
  <si>
    <t xml:space="preserve"> экз.</t>
  </si>
  <si>
    <t>Количество новых поступлений в библиотечный фонд за год</t>
  </si>
  <si>
    <t>Число посещений в год</t>
  </si>
  <si>
    <t>Численность работников домов культуры</t>
  </si>
  <si>
    <t>из них специалисты культурно-досуговой деятельности</t>
  </si>
  <si>
    <t>Численность работников клубных учреждений</t>
  </si>
  <si>
    <t>единиц год</t>
  </si>
  <si>
    <t>Численность работников музыкальных школ (головное предприятие)</t>
  </si>
  <si>
    <t>из них преподаватели</t>
  </si>
  <si>
    <t>Численность работников музыкальных школ (отделений головного предприятия)</t>
  </si>
  <si>
    <t>Места для богослужения, молитвы, вероисповедания, в том числе:</t>
  </si>
  <si>
    <t xml:space="preserve">8. ОБЕСПЕЧЕНИЕ СОЦИАЛЬНОЙ ПОДДЕРЖКИ И ЗАНЯТООСТИ НАСЕЛЕНИЯ </t>
  </si>
  <si>
    <t>Число отделений социального обслуживания на дому граждан пожилого возраста и инвалидов</t>
  </si>
  <si>
    <t>численность обслуживания</t>
  </si>
  <si>
    <t>пос\ мест</t>
  </si>
  <si>
    <t>в том числе по принадлежности кредитному учреждению (ОАО "Ханты-Мансийск банк" - 2)</t>
  </si>
  <si>
    <t>в том числе по принадлежности кредитному учреждению (ОАО "Ханты-Мансийск банк" - 7)</t>
  </si>
  <si>
    <t xml:space="preserve">под снос по ветхости и аварийности </t>
  </si>
  <si>
    <t xml:space="preserve">Ветхий и аварийный жилой фонд всего </t>
  </si>
  <si>
    <t>кв.м</t>
  </si>
  <si>
    <t>Ветхий  муниципальный  жилой фонд</t>
  </si>
  <si>
    <t>домов</t>
  </si>
  <si>
    <t>квартир</t>
  </si>
  <si>
    <t>доля ветхого муниципального жилого фонда в общем муниципальном жилом фонде</t>
  </si>
  <si>
    <t>Аварийный  муниципальный жилой фонд</t>
  </si>
  <si>
    <t>доля аварийного муниципального жилого фонда в общем муниципальном жилом фонде</t>
  </si>
  <si>
    <t>Объем финансирования мероприятий по благоустройству (фактические расходы раздела 0503) всего, в том числе:</t>
  </si>
  <si>
    <t>Содержание и обустройство улиц  (ремонт тротуаров, заборов, санитарная очистка улиц, уборка снега в т.ч пешеходных переходов) всего, в том числе:</t>
  </si>
  <si>
    <t xml:space="preserve">освещение улиц </t>
  </si>
  <si>
    <t>Обустройство, содержание мест отдыха (парков, стадионов, детских площадок и др.)</t>
  </si>
  <si>
    <t>ед\номеров</t>
  </si>
  <si>
    <t>Введено в действие за год в том числе:</t>
  </si>
  <si>
    <t xml:space="preserve">Жилья </t>
  </si>
  <si>
    <t xml:space="preserve">общежитий </t>
  </si>
  <si>
    <t>общая площадь жилья</t>
  </si>
  <si>
    <t>пог\ метров</t>
  </si>
  <si>
    <t xml:space="preserve">Прочие объекты </t>
  </si>
  <si>
    <t>19. Охрана и организация общественного порядка</t>
  </si>
  <si>
    <t>Количество несовершеннолетних граждан, состоящих на учете в комиссии по делам несовершеннолетних на конец года</t>
  </si>
  <si>
    <t xml:space="preserve">Количество семей, не обеспечивающих надлежащих условий для воспитания детей </t>
  </si>
  <si>
    <t>на конец 2014 года</t>
  </si>
  <si>
    <t>ПАСПОРТ СОЦИАЛЬНО-ЭКОНОМИЧЕСКОГО ПОЛОЖЕНИЯ сельского поселения Согом на 01.01.2016 года   за 2015 год</t>
  </si>
  <si>
    <t>7.2 Физическая культура и спорт</t>
  </si>
  <si>
    <t>Спортивные сооружения</t>
  </si>
  <si>
    <t>единовременная пропускная способность</t>
  </si>
  <si>
    <t>Лыжная база</t>
  </si>
  <si>
    <t xml:space="preserve"> единовременная пропускная способность</t>
  </si>
  <si>
    <t>Плоскостные спортивные сооружения с учетом школьных спортивных площадок</t>
  </si>
  <si>
    <t>Баскетбольные площадки</t>
  </si>
  <si>
    <t>Волейбольные площадки</t>
  </si>
  <si>
    <t>Футбольное поле</t>
  </si>
  <si>
    <t>Футбольное поле для мини футбола</t>
  </si>
  <si>
    <t>Хоккейный корт</t>
  </si>
  <si>
    <t>Комплексная площадка</t>
  </si>
  <si>
    <t>Спортивные залы в т.ч:</t>
  </si>
  <si>
    <t>школьные спортивные залы, включая коррекционную школу</t>
  </si>
  <si>
    <t>Другие спортивные сооружения</t>
  </si>
  <si>
    <t>тренажерные залы</t>
  </si>
  <si>
    <t>гимнастические комнаты</t>
  </si>
  <si>
    <t>Количество секций во всех спортивных учреждениях (с учетом школ)</t>
  </si>
  <si>
    <t>Количество занимающихся в секциях и группах по разным видам спорта, в том числе</t>
  </si>
  <si>
    <t>дети возраста 6-15 лет</t>
  </si>
  <si>
    <t xml:space="preserve">Охват населения разными видами спорта от общей численности населения </t>
  </si>
  <si>
    <t>Численность тренерско-преподавательского состава, в том числе имеющих</t>
  </si>
  <si>
    <t>высшее образование</t>
  </si>
  <si>
    <t>среднее специальное образование</t>
  </si>
  <si>
    <t>Численность спортсменов-разрядников всего, в том числе</t>
  </si>
  <si>
    <t>штатных</t>
  </si>
  <si>
    <t>пенсионеры, получающие пенсию на льготных условиях</t>
  </si>
  <si>
    <t>пенсионеры, других категорий</t>
  </si>
  <si>
    <t>Численность занятого населения в экономике сельского поселения всего, с учетом работающего населения в городской местности</t>
  </si>
  <si>
    <t>Занято в экономике сельского поселения всего на конец года, в том числе по видам экономической деятельности</t>
  </si>
  <si>
    <t>Численность не занятого населения трудоспособного возраста  на конец года, в т.ч:</t>
  </si>
  <si>
    <t>другие категории граждан не занятые трудовой деятельностью</t>
  </si>
  <si>
    <t xml:space="preserve">Дети работающие от центра занятости наконец года </t>
  </si>
  <si>
    <t>Плавательный бассейн</t>
  </si>
  <si>
    <t>Поголовье овец и коз  всего, в том числе: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</si>
</sst>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#,##0.0"/>
    <numFmt numFmtId="165" formatCode="0.0"/>
    <numFmt numFmtId="166" formatCode="#,##0.000"/>
  </numFmts>
  <fonts count="24"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name val="Arial Cyr"/>
      <family val="2"/>
      <charset val="204"/>
    </font>
    <font>
      <u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2"/>
      <name val="Calibri"/>
      <family val="2"/>
      <charset val="204"/>
    </font>
    <font>
      <sz val="10"/>
      <name val="Arial Cyr"/>
      <charset val="204"/>
    </font>
    <font>
      <sz val="9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indexed="49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name val="Arial Cyr"/>
      <family val="2"/>
      <charset val="204"/>
    </font>
    <font>
      <sz val="11"/>
      <color theme="1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27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0" fontId="8" fillId="0" borderId="0"/>
    <xf numFmtId="0" fontId="4" fillId="0" borderId="0"/>
    <xf numFmtId="0" fontId="23" fillId="0" borderId="0"/>
    <xf numFmtId="9" fontId="4" fillId="0" borderId="0" applyFill="0" applyBorder="0" applyAlignment="0" applyProtection="0"/>
    <xf numFmtId="9" fontId="4" fillId="0" borderId="0" applyFill="0" applyBorder="0" applyAlignment="0" applyProtection="0"/>
    <xf numFmtId="43" fontId="8" fillId="0" borderId="0" applyFont="0" applyFill="0" applyBorder="0" applyAlignment="0" applyProtection="0"/>
  </cellStyleXfs>
  <cellXfs count="232">
    <xf numFmtId="0" fontId="0" fillId="0" borderId="0" xfId="0"/>
    <xf numFmtId="0" fontId="1" fillId="0" borderId="0" xfId="0" applyFont="1" applyBorder="1" applyAlignment="1" applyProtection="1">
      <alignment vertical="center" wrapText="1"/>
    </xf>
    <xf numFmtId="0" fontId="1" fillId="0" borderId="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1" fillId="2" borderId="0" xfId="0" applyFont="1" applyFill="1" applyBorder="1" applyAlignment="1" applyProtection="1">
      <alignment vertical="center"/>
      <protection locked="0"/>
    </xf>
    <xf numFmtId="49" fontId="1" fillId="0" borderId="1" xfId="0" applyNumberFormat="1" applyFont="1" applyFill="1" applyBorder="1" applyAlignment="1" applyProtection="1">
      <alignment horizontal="left" vertical="center" wrapText="1"/>
    </xf>
    <xf numFmtId="0" fontId="1" fillId="0" borderId="1" xfId="0" applyFont="1" applyFill="1" applyBorder="1" applyAlignment="1" applyProtection="1">
      <alignment horizontal="center" vertical="center"/>
    </xf>
    <xf numFmtId="49" fontId="1" fillId="0" borderId="1" xfId="0" applyNumberFormat="1" applyFont="1" applyBorder="1" applyAlignment="1" applyProtection="1">
      <alignment vertical="center" wrapText="1"/>
    </xf>
    <xf numFmtId="0" fontId="2" fillId="0" borderId="1" xfId="0" applyFont="1" applyFill="1" applyBorder="1" applyAlignment="1" applyProtection="1">
      <alignment horizontal="left" vertical="center" wrapText="1"/>
    </xf>
    <xf numFmtId="49" fontId="1" fillId="0" borderId="2" xfId="0" applyNumberFormat="1" applyFont="1" applyFill="1" applyBorder="1" applyAlignment="1" applyProtection="1">
      <alignment horizontal="right" vertical="center" wrapText="1"/>
    </xf>
    <xf numFmtId="49" fontId="1" fillId="0" borderId="1" xfId="0" applyNumberFormat="1" applyFont="1" applyFill="1" applyBorder="1" applyAlignment="1" applyProtection="1">
      <alignment horizontal="right" vertical="center" wrapText="1"/>
    </xf>
    <xf numFmtId="49" fontId="1" fillId="2" borderId="1" xfId="0" applyNumberFormat="1" applyFont="1" applyFill="1" applyBorder="1" applyAlignment="1" applyProtection="1">
      <alignment horizontal="left" vertical="center" wrapText="1"/>
    </xf>
    <xf numFmtId="49" fontId="2" fillId="0" borderId="1" xfId="0" applyNumberFormat="1" applyFont="1" applyFill="1" applyBorder="1" applyAlignment="1" applyProtection="1">
      <alignment horizontal="left" vertical="center" wrapText="1"/>
    </xf>
    <xf numFmtId="49" fontId="1" fillId="0" borderId="1" xfId="0" applyNumberFormat="1" applyFont="1" applyFill="1" applyBorder="1" applyAlignment="1" applyProtection="1">
      <alignment horizontal="center" vertical="center"/>
    </xf>
    <xf numFmtId="0" fontId="1" fillId="0" borderId="1" xfId="0" applyFont="1" applyBorder="1" applyAlignment="1">
      <alignment wrapText="1"/>
    </xf>
    <xf numFmtId="0" fontId="2" fillId="0" borderId="1" xfId="0" applyFont="1" applyFill="1" applyBorder="1" applyAlignment="1" applyProtection="1">
      <alignment horizontal="center" vertical="center" wrapText="1"/>
    </xf>
    <xf numFmtId="164" fontId="1" fillId="0" borderId="0" xfId="0" applyNumberFormat="1" applyFont="1" applyBorder="1" applyAlignment="1" applyProtection="1">
      <alignment horizontal="center" vertical="center"/>
    </xf>
    <xf numFmtId="164" fontId="2" fillId="3" borderId="1" xfId="0" applyNumberFormat="1" applyFont="1" applyFill="1" applyBorder="1" applyAlignment="1" applyProtection="1">
      <alignment horizontal="center" vertical="center"/>
    </xf>
    <xf numFmtId="164" fontId="1" fillId="3" borderId="1" xfId="0" applyNumberFormat="1" applyFont="1" applyFill="1" applyBorder="1" applyAlignment="1" applyProtection="1">
      <alignment horizontal="center" vertical="center"/>
    </xf>
    <xf numFmtId="0" fontId="2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/>
    <xf numFmtId="0" fontId="2" fillId="0" borderId="1" xfId="0" applyFont="1" applyBorder="1"/>
    <xf numFmtId="164" fontId="1" fillId="0" borderId="1" xfId="0" applyNumberFormat="1" applyFont="1" applyFill="1" applyBorder="1" applyAlignment="1" applyProtection="1">
      <alignment horizontal="center" vertical="center"/>
      <protection locked="0"/>
    </xf>
    <xf numFmtId="4" fontId="1" fillId="3" borderId="1" xfId="0" applyNumberFormat="1" applyFont="1" applyFill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49" fontId="1" fillId="0" borderId="1" xfId="0" applyNumberFormat="1" applyFont="1" applyBorder="1" applyAlignment="1" applyProtection="1">
      <alignment horizontal="left" vertical="center" wrapText="1"/>
    </xf>
    <xf numFmtId="0" fontId="14" fillId="0" borderId="1" xfId="0" applyFont="1" applyBorder="1" applyAlignment="1">
      <alignment vertical="top" wrapText="1"/>
    </xf>
    <xf numFmtId="49" fontId="2" fillId="0" borderId="1" xfId="0" applyNumberFormat="1" applyFont="1" applyBorder="1" applyAlignment="1" applyProtection="1">
      <alignment horizontal="left" vertical="center" wrapText="1"/>
    </xf>
    <xf numFmtId="49" fontId="1" fillId="0" borderId="1" xfId="0" applyNumberFormat="1" applyFont="1" applyBorder="1" applyAlignment="1" applyProtection="1">
      <alignment horizontal="center" vertical="center"/>
    </xf>
    <xf numFmtId="9" fontId="1" fillId="0" borderId="1" xfId="4" applyFont="1" applyFill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left" vertical="center"/>
      <protection locked="0"/>
    </xf>
    <xf numFmtId="165" fontId="1" fillId="0" borderId="1" xfId="0" applyNumberFormat="1" applyFont="1" applyBorder="1" applyAlignment="1" applyProtection="1">
      <alignment horizontal="center" vertical="center" wrapText="1"/>
    </xf>
    <xf numFmtId="49" fontId="6" fillId="0" borderId="1" xfId="0" applyNumberFormat="1" applyFont="1" applyBorder="1" applyAlignment="1" applyProtection="1">
      <alignment horizontal="left" vertical="center" wrapText="1"/>
      <protection locked="0"/>
    </xf>
    <xf numFmtId="4" fontId="2" fillId="3" borderId="1" xfId="0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Border="1" applyAlignment="1" applyProtection="1">
      <alignment horizontal="left" vertical="center" wrapText="1"/>
      <protection locked="0"/>
    </xf>
    <xf numFmtId="49" fontId="1" fillId="0" borderId="1" xfId="0" applyNumberFormat="1" applyFont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49" fontId="2" fillId="0" borderId="1" xfId="0" applyNumberFormat="1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 applyProtection="1">
      <alignment wrapText="1"/>
      <protection locked="0"/>
    </xf>
    <xf numFmtId="49" fontId="1" fillId="0" borderId="1" xfId="0" applyNumberFormat="1" applyFont="1" applyBorder="1" applyAlignment="1" applyProtection="1">
      <alignment wrapText="1"/>
      <protection locked="0"/>
    </xf>
    <xf numFmtId="164" fontId="1" fillId="3" borderId="1" xfId="0" applyNumberFormat="1" applyFont="1" applyFill="1" applyBorder="1" applyAlignment="1" applyProtection="1">
      <alignment horizontal="center" vertical="center" wrapText="1"/>
    </xf>
    <xf numFmtId="3" fontId="1" fillId="3" borderId="1" xfId="0" applyNumberFormat="1" applyFont="1" applyFill="1" applyBorder="1" applyAlignment="1" applyProtection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164" fontId="1" fillId="0" borderId="1" xfId="0" applyNumberFormat="1" applyFont="1" applyFill="1" applyBorder="1" applyAlignment="1" applyProtection="1">
      <alignment horizontal="center" vertical="center"/>
    </xf>
    <xf numFmtId="164" fontId="1" fillId="4" borderId="1" xfId="0" applyNumberFormat="1" applyFont="1" applyFill="1" applyBorder="1" applyAlignment="1" applyProtection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4" fontId="1" fillId="4" borderId="1" xfId="0" applyNumberFormat="1" applyFont="1" applyFill="1" applyBorder="1" applyAlignment="1" applyProtection="1">
      <alignment horizontal="center" vertical="center"/>
    </xf>
    <xf numFmtId="164" fontId="1" fillId="0" borderId="1" xfId="0" applyNumberFormat="1" applyFont="1" applyFill="1" applyBorder="1" applyAlignment="1" applyProtection="1">
      <alignment horizontal="center"/>
      <protection locked="0"/>
    </xf>
    <xf numFmtId="4" fontId="2" fillId="3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right" vertical="center" wrapText="1"/>
    </xf>
    <xf numFmtId="3" fontId="2" fillId="3" borderId="1" xfId="0" applyNumberFormat="1" applyFont="1" applyFill="1" applyBorder="1" applyAlignment="1" applyProtection="1">
      <alignment horizontal="center" vertical="center" wrapText="1"/>
    </xf>
    <xf numFmtId="164" fontId="2" fillId="0" borderId="1" xfId="0" applyNumberFormat="1" applyFont="1" applyFill="1" applyBorder="1" applyAlignment="1" applyProtection="1">
      <alignment horizontal="center" vertical="center" wrapText="1"/>
    </xf>
    <xf numFmtId="164" fontId="2" fillId="0" borderId="1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2" borderId="1" xfId="0" applyFont="1" applyFill="1" applyBorder="1" applyAlignment="1" applyProtection="1">
      <alignment horizontal="left" vertical="center" wrapText="1"/>
    </xf>
    <xf numFmtId="0" fontId="1" fillId="2" borderId="1" xfId="0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right" vertical="center" wrapText="1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left" vertical="center" wrapText="1"/>
    </xf>
    <xf numFmtId="164" fontId="1" fillId="4" borderId="1" xfId="0" applyNumberFormat="1" applyFont="1" applyFill="1" applyBorder="1" applyAlignment="1" applyProtection="1">
      <alignment horizontal="center"/>
    </xf>
    <xf numFmtId="164" fontId="1" fillId="4" borderId="1" xfId="0" applyNumberFormat="1" applyFont="1" applyFill="1" applyBorder="1" applyAlignment="1" applyProtection="1">
      <alignment horizontal="center"/>
      <protection locked="0"/>
    </xf>
    <xf numFmtId="164" fontId="1" fillId="0" borderId="0" xfId="0" applyNumberFormat="1" applyFont="1" applyBorder="1" applyAlignment="1" applyProtection="1">
      <alignment horizontal="center" vertical="center"/>
      <protection locked="0"/>
    </xf>
    <xf numFmtId="164" fontId="1" fillId="3" borderId="1" xfId="0" applyNumberFormat="1" applyFont="1" applyFill="1" applyBorder="1" applyAlignment="1" applyProtection="1">
      <alignment horizontal="center"/>
      <protection locked="0"/>
    </xf>
    <xf numFmtId="164" fontId="1" fillId="0" borderId="1" xfId="0" applyNumberFormat="1" applyFont="1" applyBorder="1" applyAlignment="1" applyProtection="1">
      <alignment horizontal="center" vertical="center"/>
      <protection locked="0"/>
    </xf>
    <xf numFmtId="164" fontId="1" fillId="4" borderId="1" xfId="0" applyNumberFormat="1" applyFont="1" applyFill="1" applyBorder="1" applyAlignment="1" applyProtection="1">
      <alignment horizontal="center" vertical="center"/>
      <protection locked="0"/>
    </xf>
    <xf numFmtId="164" fontId="1" fillId="4" borderId="1" xfId="0" applyNumberFormat="1" applyFont="1" applyFill="1" applyBorder="1" applyAlignment="1" applyProtection="1">
      <alignment horizontal="center" vertical="center" wrapText="1"/>
    </xf>
    <xf numFmtId="4" fontId="1" fillId="2" borderId="1" xfId="0" applyNumberFormat="1" applyFont="1" applyFill="1" applyBorder="1" applyAlignment="1" applyProtection="1">
      <alignment horizontal="center"/>
      <protection locked="0"/>
    </xf>
    <xf numFmtId="4" fontId="1" fillId="4" borderId="1" xfId="0" applyNumberFormat="1" applyFont="1" applyFill="1" applyBorder="1" applyAlignment="1" applyProtection="1">
      <alignment horizontal="center"/>
      <protection locked="0"/>
    </xf>
    <xf numFmtId="4" fontId="2" fillId="4" borderId="1" xfId="0" applyNumberFormat="1" applyFont="1" applyFill="1" applyBorder="1" applyAlignment="1" applyProtection="1">
      <alignment horizontal="center"/>
    </xf>
    <xf numFmtId="4" fontId="1" fillId="2" borderId="1" xfId="0" applyNumberFormat="1" applyFont="1" applyFill="1" applyBorder="1" applyAlignment="1" applyProtection="1">
      <alignment horizontal="center" vertical="center"/>
      <protection locked="0"/>
    </xf>
    <xf numFmtId="4" fontId="2" fillId="4" borderId="1" xfId="0" applyNumberFormat="1" applyFont="1" applyFill="1" applyBorder="1" applyAlignment="1" applyProtection="1">
      <alignment horizontal="center" vertical="center"/>
    </xf>
    <xf numFmtId="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4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1" xfId="0" applyNumberFormat="1" applyFont="1" applyFill="1" applyBorder="1" applyAlignment="1" applyProtection="1">
      <alignment horizontal="center" wrapText="1"/>
      <protection locked="0"/>
    </xf>
    <xf numFmtId="4" fontId="1" fillId="0" borderId="1" xfId="0" applyNumberFormat="1" applyFont="1" applyFill="1" applyBorder="1" applyAlignment="1" applyProtection="1">
      <alignment horizontal="center" vertical="center"/>
      <protection locked="0"/>
    </xf>
    <xf numFmtId="164" fontId="1" fillId="0" borderId="1" xfId="0" applyNumberFormat="1" applyFont="1" applyFill="1" applyBorder="1" applyAlignment="1" applyProtection="1">
      <alignment horizontal="center"/>
    </xf>
    <xf numFmtId="4" fontId="1" fillId="0" borderId="1" xfId="0" applyNumberFormat="1" applyFont="1" applyFill="1" applyBorder="1" applyAlignment="1" applyProtection="1">
      <alignment horizontal="center"/>
      <protection locked="0"/>
    </xf>
    <xf numFmtId="164" fontId="1" fillId="2" borderId="1" xfId="0" applyNumberFormat="1" applyFont="1" applyFill="1" applyBorder="1" applyAlignment="1" applyProtection="1">
      <alignment horizontal="center" vertical="center"/>
    </xf>
    <xf numFmtId="3" fontId="1" fillId="0" borderId="1" xfId="0" applyNumberFormat="1" applyFont="1" applyFill="1" applyBorder="1" applyAlignment="1" applyProtection="1">
      <alignment horizontal="center"/>
      <protection locked="0"/>
    </xf>
    <xf numFmtId="4" fontId="1" fillId="0" borderId="1" xfId="0" applyNumberFormat="1" applyFont="1" applyFill="1" applyBorder="1" applyAlignment="1" applyProtection="1">
      <alignment horizontal="center" vertical="center"/>
    </xf>
    <xf numFmtId="166" fontId="1" fillId="4" borderId="1" xfId="0" applyNumberFormat="1" applyFont="1" applyFill="1" applyBorder="1" applyAlignment="1" applyProtection="1">
      <alignment horizontal="center" vertical="center"/>
    </xf>
    <xf numFmtId="164" fontId="1" fillId="2" borderId="1" xfId="0" applyNumberFormat="1" applyFont="1" applyFill="1" applyBorder="1" applyAlignment="1" applyProtection="1">
      <alignment horizontal="center" vertical="center"/>
      <protection locked="0"/>
    </xf>
    <xf numFmtId="164" fontId="1" fillId="0" borderId="1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  <protection locked="0"/>
    </xf>
    <xf numFmtId="164" fontId="1" fillId="2" borderId="1" xfId="0" applyNumberFormat="1" applyFont="1" applyFill="1" applyBorder="1" applyAlignment="1" applyProtection="1">
      <alignment horizontal="center"/>
    </xf>
    <xf numFmtId="4" fontId="1" fillId="4" borderId="1" xfId="0" applyNumberFormat="1" applyFont="1" applyFill="1" applyBorder="1" applyAlignment="1" applyProtection="1">
      <alignment horizontal="center" vertical="center" wrapText="1"/>
    </xf>
    <xf numFmtId="164" fontId="1" fillId="5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 applyProtection="1">
      <alignment horizontal="center"/>
      <protection locked="0"/>
    </xf>
    <xf numFmtId="0" fontId="2" fillId="0" borderId="3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2" fillId="2" borderId="3" xfId="0" applyFont="1" applyFill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1" fillId="6" borderId="1" xfId="0" applyFont="1" applyFill="1" applyBorder="1" applyAlignment="1" applyProtection="1">
      <alignment horizontal="center" vertical="center"/>
      <protection locked="0"/>
    </xf>
    <xf numFmtId="3" fontId="1" fillId="4" borderId="1" xfId="0" applyNumberFormat="1" applyFont="1" applyFill="1" applyBorder="1" applyAlignment="1" applyProtection="1">
      <alignment horizontal="center" vertical="center"/>
    </xf>
    <xf numFmtId="0" fontId="1" fillId="6" borderId="1" xfId="0" applyFont="1" applyFill="1" applyBorder="1" applyAlignment="1" applyProtection="1">
      <alignment horizontal="center" vertical="center" wrapText="1"/>
      <protection locked="0"/>
    </xf>
    <xf numFmtId="0" fontId="15" fillId="0" borderId="1" xfId="0" applyFont="1" applyFill="1" applyBorder="1" applyAlignment="1" applyProtection="1">
      <alignment horizontal="left" vertical="center" wrapText="1"/>
    </xf>
    <xf numFmtId="0" fontId="16" fillId="0" borderId="0" xfId="0" applyFont="1" applyBorder="1" applyAlignment="1" applyProtection="1">
      <alignment vertical="center"/>
      <protection locked="0"/>
    </xf>
    <xf numFmtId="3" fontId="15" fillId="3" borderId="1" xfId="0" applyNumberFormat="1" applyFont="1" applyFill="1" applyBorder="1" applyAlignment="1" applyProtection="1">
      <alignment horizontal="center" vertical="center" wrapText="1"/>
    </xf>
    <xf numFmtId="0" fontId="17" fillId="0" borderId="1" xfId="0" applyFont="1" applyBorder="1" applyAlignment="1" applyProtection="1">
      <alignment horizontal="center" vertical="center"/>
      <protection locked="0"/>
    </xf>
    <xf numFmtId="3" fontId="2" fillId="3" borderId="1" xfId="0" applyNumberFormat="1" applyFont="1" applyFill="1" applyBorder="1" applyAlignment="1" applyProtection="1">
      <alignment horizontal="center" vertical="center"/>
    </xf>
    <xf numFmtId="3" fontId="1" fillId="7" borderId="1" xfId="0" applyNumberFormat="1" applyFont="1" applyFill="1" applyBorder="1" applyAlignment="1" applyProtection="1">
      <alignment horizontal="center" vertical="center"/>
    </xf>
    <xf numFmtId="3" fontId="1" fillId="0" borderId="1" xfId="0" applyNumberFormat="1" applyFont="1" applyFill="1" applyBorder="1" applyAlignment="1" applyProtection="1">
      <alignment horizontal="center" vertical="center"/>
      <protection locked="0"/>
    </xf>
    <xf numFmtId="0" fontId="11" fillId="0" borderId="2" xfId="0" applyFont="1" applyFill="1" applyBorder="1" applyAlignment="1" applyProtection="1">
      <alignment horizontal="left" vertical="center" wrapText="1"/>
    </xf>
    <xf numFmtId="3" fontId="1" fillId="0" borderId="1" xfId="0" applyNumberFormat="1" applyFont="1" applyBorder="1" applyAlignment="1" applyProtection="1">
      <alignment horizontal="center" vertical="center"/>
      <protection locked="0"/>
    </xf>
    <xf numFmtId="49" fontId="11" fillId="2" borderId="2" xfId="0" applyNumberFormat="1" applyFont="1" applyFill="1" applyBorder="1" applyAlignment="1" applyProtection="1">
      <alignment horizontal="left" vertical="center" wrapText="1"/>
    </xf>
    <xf numFmtId="0" fontId="12" fillId="2" borderId="5" xfId="0" applyFont="1" applyFill="1" applyBorder="1" applyAlignment="1" applyProtection="1">
      <alignment horizontal="center" vertical="center"/>
    </xf>
    <xf numFmtId="49" fontId="12" fillId="2" borderId="2" xfId="0" applyNumberFormat="1" applyFont="1" applyFill="1" applyBorder="1" applyAlignment="1" applyProtection="1">
      <alignment horizontal="left" vertical="center" wrapText="1"/>
    </xf>
    <xf numFmtId="0" fontId="11" fillId="2" borderId="2" xfId="0" applyFont="1" applyFill="1" applyBorder="1" applyAlignment="1" applyProtection="1">
      <alignment horizontal="left" vertical="center" wrapText="1"/>
    </xf>
    <xf numFmtId="3" fontId="11" fillId="3" borderId="1" xfId="0" applyNumberFormat="1" applyFont="1" applyFill="1" applyBorder="1" applyAlignment="1" applyProtection="1">
      <alignment horizontal="center" vertical="center"/>
    </xf>
    <xf numFmtId="49" fontId="11" fillId="2" borderId="3" xfId="0" applyNumberFormat="1" applyFont="1" applyFill="1" applyBorder="1" applyAlignment="1" applyProtection="1">
      <alignment horizontal="left" vertical="center" wrapText="1"/>
    </xf>
    <xf numFmtId="3" fontId="12" fillId="3" borderId="1" xfId="0" applyNumberFormat="1" applyFont="1" applyFill="1" applyBorder="1" applyAlignment="1" applyProtection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 wrapText="1"/>
    </xf>
    <xf numFmtId="49" fontId="12" fillId="2" borderId="1" xfId="0" applyNumberFormat="1" applyFont="1" applyFill="1" applyBorder="1" applyAlignment="1" applyProtection="1">
      <alignment horizontal="center" vertical="center"/>
    </xf>
    <xf numFmtId="49" fontId="12" fillId="2" borderId="6" xfId="0" applyNumberFormat="1" applyFont="1" applyFill="1" applyBorder="1" applyAlignment="1" applyProtection="1">
      <alignment horizontal="left" vertical="center" wrapText="1"/>
    </xf>
    <xf numFmtId="49" fontId="10" fillId="2" borderId="1" xfId="0" applyNumberFormat="1" applyFont="1" applyFill="1" applyBorder="1" applyAlignment="1" applyProtection="1">
      <alignment horizontal="left" vertical="center" wrapText="1"/>
    </xf>
    <xf numFmtId="0" fontId="12" fillId="2" borderId="1" xfId="0" applyFont="1" applyFill="1" applyBorder="1" applyAlignment="1" applyProtection="1">
      <alignment horizontal="left" vertical="center" wrapText="1"/>
      <protection locked="0"/>
    </xf>
    <xf numFmtId="49" fontId="12" fillId="2" borderId="7" xfId="0" applyNumberFormat="1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>
      <alignment wrapText="1"/>
    </xf>
    <xf numFmtId="49" fontId="1" fillId="2" borderId="1" xfId="0" applyNumberFormat="1" applyFont="1" applyFill="1" applyBorder="1" applyAlignment="1" applyProtection="1">
      <alignment horizontal="center" vertical="center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164" fontId="1" fillId="0" borderId="7" xfId="0" applyNumberFormat="1" applyFont="1" applyFill="1" applyBorder="1" applyAlignment="1" applyProtection="1">
      <alignment horizontal="center" vertical="center"/>
      <protection locked="0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left" vertical="center" wrapText="1"/>
    </xf>
    <xf numFmtId="0" fontId="12" fillId="0" borderId="9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1" fillId="2" borderId="3" xfId="0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left" vertical="center" wrapText="1"/>
    </xf>
    <xf numFmtId="164" fontId="12" fillId="3" borderId="1" xfId="0" applyNumberFormat="1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vertical="top"/>
    </xf>
    <xf numFmtId="0" fontId="7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164" fontId="1" fillId="7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>
      <alignment vertical="top" wrapText="1"/>
    </xf>
    <xf numFmtId="0" fontId="11" fillId="2" borderId="1" xfId="0" applyFont="1" applyFill="1" applyBorder="1" applyAlignment="1">
      <alignment vertical="top" wrapText="1"/>
    </xf>
    <xf numFmtId="0" fontId="1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top" wrapText="1"/>
    </xf>
    <xf numFmtId="0" fontId="7" fillId="0" borderId="1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top" wrapText="1"/>
    </xf>
    <xf numFmtId="0" fontId="1" fillId="0" borderId="9" xfId="0" applyFont="1" applyBorder="1" applyAlignment="1">
      <alignment horizontal="center" vertical="center"/>
    </xf>
    <xf numFmtId="164" fontId="1" fillId="3" borderId="9" xfId="0" applyNumberFormat="1" applyFont="1" applyFill="1" applyBorder="1" applyAlignment="1" applyProtection="1">
      <alignment horizontal="center" vertical="center" wrapText="1"/>
    </xf>
    <xf numFmtId="0" fontId="12" fillId="2" borderId="1" xfId="0" applyFont="1" applyFill="1" applyBorder="1" applyAlignment="1">
      <alignment vertical="top"/>
    </xf>
    <xf numFmtId="0" fontId="12" fillId="2" borderId="1" xfId="0" applyFont="1" applyFill="1" applyBorder="1" applyAlignment="1">
      <alignment horizontal="center" vertical="top"/>
    </xf>
    <xf numFmtId="0" fontId="12" fillId="2" borderId="1" xfId="0" applyFont="1" applyFill="1" applyBorder="1" applyAlignment="1">
      <alignment vertical="top" wrapText="1"/>
    </xf>
    <xf numFmtId="0" fontId="12" fillId="2" borderId="1" xfId="0" applyFont="1" applyFill="1" applyBorder="1" applyAlignment="1">
      <alignment horizontal="center" vertical="top" wrapText="1"/>
    </xf>
    <xf numFmtId="0" fontId="1" fillId="5" borderId="1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164" fontId="1" fillId="3" borderId="9" xfId="0" applyNumberFormat="1" applyFont="1" applyFill="1" applyBorder="1" applyAlignment="1" applyProtection="1">
      <alignment horizontal="center" vertical="center"/>
    </xf>
    <xf numFmtId="0" fontId="2" fillId="0" borderId="9" xfId="0" applyFont="1" applyBorder="1" applyAlignment="1">
      <alignment wrapText="1"/>
    </xf>
    <xf numFmtId="3" fontId="13" fillId="4" borderId="9" xfId="0" applyNumberFormat="1" applyFont="1" applyFill="1" applyBorder="1" applyAlignment="1" applyProtection="1">
      <alignment horizontal="center" vertical="center"/>
    </xf>
    <xf numFmtId="3" fontId="13" fillId="4" borderId="1" xfId="0" applyNumberFormat="1" applyFont="1" applyFill="1" applyBorder="1" applyAlignment="1" applyProtection="1">
      <alignment horizontal="center" vertical="center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9" xfId="0" applyFont="1" applyBorder="1" applyAlignment="1">
      <alignment vertical="top" wrapText="1"/>
    </xf>
    <xf numFmtId="164" fontId="1" fillId="4" borderId="9" xfId="0" applyNumberFormat="1" applyFont="1" applyFill="1" applyBorder="1" applyAlignment="1" applyProtection="1">
      <alignment horizontal="center" vertical="center"/>
    </xf>
    <xf numFmtId="0" fontId="14" fillId="0" borderId="9" xfId="0" applyFont="1" applyBorder="1" applyAlignment="1">
      <alignment vertical="top" wrapText="1"/>
    </xf>
    <xf numFmtId="164" fontId="1" fillId="0" borderId="9" xfId="0" applyNumberFormat="1" applyFont="1" applyFill="1" applyBorder="1" applyAlignment="1" applyProtection="1">
      <alignment horizontal="center"/>
      <protection locked="0"/>
    </xf>
    <xf numFmtId="0" fontId="11" fillId="2" borderId="4" xfId="0" applyFont="1" applyFill="1" applyBorder="1" applyAlignment="1">
      <alignment vertical="center"/>
    </xf>
    <xf numFmtId="0" fontId="11" fillId="2" borderId="3" xfId="0" applyFont="1" applyFill="1" applyBorder="1" applyAlignment="1">
      <alignment vertical="center"/>
    </xf>
    <xf numFmtId="0" fontId="11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top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 applyProtection="1">
      <alignment horizontal="left" vertical="center" wrapText="1"/>
      <protection locked="0"/>
    </xf>
    <xf numFmtId="0" fontId="12" fillId="0" borderId="1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left" vertical="center" wrapText="1"/>
      <protection locked="0"/>
    </xf>
    <xf numFmtId="0" fontId="11" fillId="0" borderId="1" xfId="0" applyFont="1" applyBorder="1" applyAlignment="1" applyProtection="1">
      <alignment horizontal="left" vertical="center" wrapText="1"/>
      <protection locked="0"/>
    </xf>
    <xf numFmtId="49" fontId="12" fillId="0" borderId="7" xfId="0" applyNumberFormat="1" applyFont="1" applyFill="1" applyBorder="1" applyAlignment="1" applyProtection="1">
      <alignment horizontal="center" vertical="center"/>
    </xf>
    <xf numFmtId="0" fontId="18" fillId="0" borderId="3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vertical="top" wrapText="1"/>
    </xf>
    <xf numFmtId="0" fontId="19" fillId="0" borderId="1" xfId="0" applyFont="1" applyFill="1" applyBorder="1" applyAlignment="1">
      <alignment vertical="top" wrapText="1"/>
    </xf>
    <xf numFmtId="0" fontId="21" fillId="0" borderId="3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/>
    </xf>
    <xf numFmtId="164" fontId="19" fillId="0" borderId="1" xfId="0" applyNumberFormat="1" applyFont="1" applyFill="1" applyBorder="1" applyAlignment="1" applyProtection="1">
      <alignment horizontal="center" vertical="center"/>
    </xf>
    <xf numFmtId="4" fontId="19" fillId="0" borderId="1" xfId="0" applyNumberFormat="1" applyFont="1" applyFill="1" applyBorder="1" applyAlignment="1" applyProtection="1">
      <alignment horizontal="center" vertical="center"/>
      <protection locked="0"/>
    </xf>
    <xf numFmtId="4" fontId="19" fillId="0" borderId="1" xfId="0" applyNumberFormat="1" applyFont="1" applyFill="1" applyBorder="1" applyAlignment="1" applyProtection="1">
      <alignment horizontal="center"/>
      <protection locked="0"/>
    </xf>
    <xf numFmtId="49" fontId="2" fillId="2" borderId="3" xfId="0" applyNumberFormat="1" applyFont="1" applyFill="1" applyBorder="1" applyAlignment="1" applyProtection="1">
      <alignment horizontal="left" vertical="center" wrapText="1"/>
    </xf>
    <xf numFmtId="3" fontId="1" fillId="0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 applyProtection="1">
      <alignment horizontal="center" vertical="center" wrapText="1"/>
    </xf>
    <xf numFmtId="3" fontId="1" fillId="3" borderId="1" xfId="0" applyNumberFormat="1" applyFont="1" applyFill="1" applyBorder="1" applyAlignment="1" applyProtection="1">
      <alignment horizontal="center" vertical="center"/>
      <protection locked="0"/>
    </xf>
    <xf numFmtId="3" fontId="1" fillId="4" borderId="1" xfId="0" applyNumberFormat="1" applyFont="1" applyFill="1" applyBorder="1" applyAlignment="1" applyProtection="1">
      <alignment horizontal="center" vertical="center" wrapText="1"/>
    </xf>
    <xf numFmtId="4" fontId="2" fillId="2" borderId="1" xfId="0" applyNumberFormat="1" applyFont="1" applyFill="1" applyBorder="1" applyAlignment="1" applyProtection="1">
      <alignment horizontal="center" vertical="center"/>
      <protection locked="0"/>
    </xf>
    <xf numFmtId="4" fontId="1" fillId="4" borderId="1" xfId="0" applyNumberFormat="1" applyFont="1" applyFill="1" applyBorder="1" applyAlignment="1" applyProtection="1">
      <alignment horizontal="center" vertical="center"/>
      <protection locked="0"/>
    </xf>
    <xf numFmtId="0" fontId="1" fillId="10" borderId="1" xfId="0" applyFont="1" applyFill="1" applyBorder="1" applyAlignment="1">
      <alignment horizontal="center" vertical="center" wrapText="1"/>
    </xf>
    <xf numFmtId="164" fontId="1" fillId="11" borderId="1" xfId="0" applyNumberFormat="1" applyFont="1" applyFill="1" applyBorder="1" applyAlignment="1" applyProtection="1">
      <alignment horizontal="center" vertical="center"/>
    </xf>
    <xf numFmtId="164" fontId="1" fillId="10" borderId="1" xfId="0" applyNumberFormat="1" applyFont="1" applyFill="1" applyBorder="1" applyAlignment="1" applyProtection="1">
      <alignment horizontal="center"/>
    </xf>
    <xf numFmtId="0" fontId="1" fillId="10" borderId="0" xfId="0" applyFont="1" applyFill="1" applyBorder="1" applyAlignment="1" applyProtection="1">
      <alignment vertical="center"/>
      <protection locked="0"/>
    </xf>
    <xf numFmtId="0" fontId="3" fillId="10" borderId="1" xfId="0" applyFont="1" applyFill="1" applyBorder="1" applyAlignment="1">
      <alignment vertical="top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2" fillId="8" borderId="1" xfId="0" applyFont="1" applyFill="1" applyBorder="1" applyAlignment="1" applyProtection="1">
      <alignment horizontal="center" vertical="center" wrapText="1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 applyProtection="1">
      <alignment horizontal="center" vertical="center" wrapText="1"/>
      <protection locked="0"/>
    </xf>
    <xf numFmtId="0" fontId="2" fillId="8" borderId="12" xfId="0" applyFont="1" applyFill="1" applyBorder="1" applyAlignment="1" applyProtection="1">
      <alignment horizontal="center" vertical="center" wrapText="1"/>
    </xf>
    <xf numFmtId="0" fontId="2" fillId="8" borderId="13" xfId="0" applyFont="1" applyFill="1" applyBorder="1" applyAlignment="1" applyProtection="1">
      <alignment horizontal="center" vertical="center" wrapText="1"/>
    </xf>
    <xf numFmtId="0" fontId="2" fillId="9" borderId="1" xfId="0" applyFont="1" applyFill="1" applyBorder="1" applyAlignment="1" applyProtection="1">
      <alignment horizontal="center" vertical="center" wrapText="1"/>
    </xf>
    <xf numFmtId="0" fontId="11" fillId="8" borderId="10" xfId="0" applyFont="1" applyFill="1" applyBorder="1" applyAlignment="1">
      <alignment horizontal="center" vertical="center"/>
    </xf>
    <xf numFmtId="0" fontId="11" fillId="8" borderId="4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 wrapText="1"/>
    </xf>
    <xf numFmtId="0" fontId="9" fillId="0" borderId="11" xfId="0" applyFont="1" applyBorder="1" applyAlignment="1" applyProtection="1">
      <alignment horizontal="left" vertical="center" wrapText="1"/>
      <protection locked="0"/>
    </xf>
    <xf numFmtId="0" fontId="9" fillId="0" borderId="0" xfId="0" applyFont="1" applyBorder="1" applyAlignment="1" applyProtection="1">
      <alignment horizontal="left" vertical="center" wrapText="1"/>
      <protection locked="0"/>
    </xf>
    <xf numFmtId="0" fontId="2" fillId="9" borderId="1" xfId="0" applyFont="1" applyFill="1" applyBorder="1" applyAlignment="1" applyProtection="1">
      <alignment horizontal="center" vertical="center"/>
    </xf>
    <xf numFmtId="49" fontId="2" fillId="9" borderId="1" xfId="0" applyNumberFormat="1" applyFont="1" applyFill="1" applyBorder="1" applyAlignment="1" applyProtection="1">
      <alignment horizontal="center" vertical="center" wrapText="1"/>
    </xf>
    <xf numFmtId="49" fontId="2" fillId="9" borderId="1" xfId="0" applyNumberFormat="1" applyFont="1" applyFill="1" applyBorder="1" applyAlignment="1" applyProtection="1">
      <alignment horizontal="center" vertical="center"/>
    </xf>
    <xf numFmtId="0" fontId="2" fillId="8" borderId="1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top"/>
    </xf>
  </cellXfs>
  <cellStyles count="7">
    <cellStyle name="Обычный" xfId="0" builtinId="0"/>
    <cellStyle name="Обычный 2" xfId="1"/>
    <cellStyle name="Обычный 3" xfId="2"/>
    <cellStyle name="Обычный 4" xfId="3"/>
    <cellStyle name="Процентный" xfId="4" builtinId="5"/>
    <cellStyle name="Процентный 2" xfId="5"/>
    <cellStyle name="Финансовый 2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U692"/>
  <sheetViews>
    <sheetView tabSelected="1" zoomScale="90" zoomScaleNormal="90" zoomScaleSheetLayoutView="50" workbookViewId="0">
      <pane ySplit="2" topLeftCell="A294" activePane="bottomLeft" state="frozen"/>
      <selection activeCell="A844" sqref="A844:A846"/>
      <selection pane="bottomLeft" activeCell="D315" sqref="D315"/>
    </sheetView>
  </sheetViews>
  <sheetFormatPr defaultRowHeight="15.75" outlineLevelRow="1"/>
  <cols>
    <col min="1" max="1" width="66.85546875" style="1" customWidth="1"/>
    <col min="2" max="2" width="17.140625" style="2" customWidth="1"/>
    <col min="3" max="3" width="11.85546875" style="21" customWidth="1"/>
    <col min="4" max="4" width="12.28515625" style="71" customWidth="1"/>
    <col min="5" max="6" width="5.140625" style="3" customWidth="1"/>
    <col min="7" max="7" width="10.42578125" style="3" customWidth="1"/>
    <col min="8" max="22" width="5.140625" style="3" customWidth="1"/>
    <col min="23" max="16384" width="9.140625" style="3"/>
  </cols>
  <sheetData>
    <row r="1" spans="1:9" ht="36" customHeight="1" outlineLevel="1">
      <c r="A1" s="209" t="s">
        <v>520</v>
      </c>
      <c r="B1" s="209"/>
      <c r="C1" s="209"/>
      <c r="D1" s="209"/>
    </row>
    <row r="2" spans="1:9" s="5" customFormat="1" ht="63.75" customHeight="1">
      <c r="A2" s="20" t="s">
        <v>445</v>
      </c>
      <c r="B2" s="20" t="s">
        <v>30</v>
      </c>
      <c r="C2" s="62" t="s">
        <v>13</v>
      </c>
      <c r="D2" s="63" t="s">
        <v>415</v>
      </c>
    </row>
    <row r="3" spans="1:9" s="4" customFormat="1">
      <c r="A3" s="226" t="s">
        <v>196</v>
      </c>
      <c r="B3" s="226"/>
      <c r="C3" s="226"/>
      <c r="D3" s="226"/>
    </row>
    <row r="4" spans="1:9" s="4" customFormat="1" ht="33.75" customHeight="1">
      <c r="A4" s="64" t="s">
        <v>32</v>
      </c>
      <c r="B4" s="65" t="s">
        <v>31</v>
      </c>
      <c r="C4" s="61">
        <f>(C7+E7)/2</f>
        <v>265.5</v>
      </c>
      <c r="D4" s="61">
        <f>(D7+F7)/2</f>
        <v>265.5</v>
      </c>
    </row>
    <row r="5" spans="1:9" ht="30" customHeight="1">
      <c r="A5" s="13" t="s">
        <v>95</v>
      </c>
      <c r="B5" s="11" t="s">
        <v>31</v>
      </c>
      <c r="C5" s="49">
        <f>SUM(D5:D5)</f>
        <v>274</v>
      </c>
      <c r="D5" s="112">
        <v>274</v>
      </c>
    </row>
    <row r="6" spans="1:9" s="107" customFormat="1" ht="18" customHeight="1">
      <c r="A6" s="106" t="s">
        <v>461</v>
      </c>
      <c r="B6" s="11" t="s">
        <v>31</v>
      </c>
      <c r="C6" s="108">
        <f>D6</f>
        <v>263</v>
      </c>
      <c r="D6" s="108">
        <f>F7+D116+D119</f>
        <v>263</v>
      </c>
      <c r="E6" s="109"/>
      <c r="F6" s="210"/>
      <c r="G6" s="211"/>
      <c r="H6" s="211"/>
      <c r="I6" s="212"/>
    </row>
    <row r="7" spans="1:9" s="4" customFormat="1" ht="30" customHeight="1">
      <c r="A7" s="13" t="s">
        <v>109</v>
      </c>
      <c r="B7" s="11" t="s">
        <v>31</v>
      </c>
      <c r="C7" s="61">
        <f t="shared" ref="C7:C29" si="0">SUM(D7:D7)</f>
        <v>263</v>
      </c>
      <c r="D7" s="110">
        <f>SUM(D8:D28)</f>
        <v>263</v>
      </c>
      <c r="E7" s="103">
        <f>F7</f>
        <v>268</v>
      </c>
      <c r="F7" s="103">
        <v>268</v>
      </c>
      <c r="G7" s="105" t="s">
        <v>519</v>
      </c>
    </row>
    <row r="8" spans="1:9" s="4" customFormat="1">
      <c r="A8" s="60">
        <v>0</v>
      </c>
      <c r="B8" s="11" t="s">
        <v>31</v>
      </c>
      <c r="C8" s="50">
        <f t="shared" si="0"/>
        <v>5</v>
      </c>
      <c r="D8" s="111">
        <f>D36+D61</f>
        <v>5</v>
      </c>
    </row>
    <row r="9" spans="1:9" s="4" customFormat="1">
      <c r="A9" s="60">
        <v>1</v>
      </c>
      <c r="B9" s="11" t="s">
        <v>31</v>
      </c>
      <c r="C9" s="50">
        <f t="shared" si="0"/>
        <v>6</v>
      </c>
      <c r="D9" s="111">
        <f t="shared" ref="D9:D28" si="1">D37+D62</f>
        <v>6</v>
      </c>
    </row>
    <row r="10" spans="1:9" s="4" customFormat="1">
      <c r="A10" s="60">
        <v>2</v>
      </c>
      <c r="B10" s="11" t="s">
        <v>31</v>
      </c>
      <c r="C10" s="50">
        <f t="shared" si="0"/>
        <v>3</v>
      </c>
      <c r="D10" s="111">
        <f t="shared" si="1"/>
        <v>3</v>
      </c>
    </row>
    <row r="11" spans="1:9" s="4" customFormat="1">
      <c r="A11" s="15" t="s">
        <v>33</v>
      </c>
      <c r="B11" s="11" t="s">
        <v>31</v>
      </c>
      <c r="C11" s="50">
        <f t="shared" si="0"/>
        <v>24</v>
      </c>
      <c r="D11" s="111">
        <f t="shared" si="1"/>
        <v>24</v>
      </c>
    </row>
    <row r="12" spans="1:9" s="4" customFormat="1">
      <c r="A12" s="60">
        <v>6</v>
      </c>
      <c r="B12" s="11" t="s">
        <v>31</v>
      </c>
      <c r="C12" s="50">
        <f t="shared" si="0"/>
        <v>4</v>
      </c>
      <c r="D12" s="111">
        <f t="shared" si="1"/>
        <v>4</v>
      </c>
    </row>
    <row r="13" spans="1:9" s="4" customFormat="1">
      <c r="A13" s="66">
        <v>7</v>
      </c>
      <c r="B13" s="11" t="s">
        <v>31</v>
      </c>
      <c r="C13" s="50">
        <f t="shared" si="0"/>
        <v>1</v>
      </c>
      <c r="D13" s="111">
        <f t="shared" si="1"/>
        <v>1</v>
      </c>
    </row>
    <row r="14" spans="1:9" s="4" customFormat="1">
      <c r="A14" s="15" t="s">
        <v>34</v>
      </c>
      <c r="B14" s="11" t="s">
        <v>31</v>
      </c>
      <c r="C14" s="50">
        <f t="shared" si="0"/>
        <v>31</v>
      </c>
      <c r="D14" s="111">
        <f t="shared" si="1"/>
        <v>31</v>
      </c>
    </row>
    <row r="15" spans="1:9" s="4" customFormat="1">
      <c r="A15" s="15" t="s">
        <v>35</v>
      </c>
      <c r="B15" s="11" t="s">
        <v>31</v>
      </c>
      <c r="C15" s="50">
        <f t="shared" si="0"/>
        <v>9</v>
      </c>
      <c r="D15" s="111">
        <f t="shared" si="1"/>
        <v>9</v>
      </c>
    </row>
    <row r="16" spans="1:9" s="4" customFormat="1">
      <c r="A16" s="14" t="s">
        <v>453</v>
      </c>
      <c r="B16" s="11" t="s">
        <v>31</v>
      </c>
      <c r="C16" s="50">
        <f t="shared" si="0"/>
        <v>23</v>
      </c>
      <c r="D16" s="111">
        <f t="shared" si="1"/>
        <v>23</v>
      </c>
    </row>
    <row r="17" spans="1:4" s="4" customFormat="1">
      <c r="A17" s="14" t="s">
        <v>454</v>
      </c>
      <c r="B17" s="11" t="s">
        <v>31</v>
      </c>
      <c r="C17" s="50">
        <f t="shared" si="0"/>
        <v>6</v>
      </c>
      <c r="D17" s="111">
        <f t="shared" si="1"/>
        <v>6</v>
      </c>
    </row>
    <row r="18" spans="1:4" s="4" customFormat="1">
      <c r="A18" s="15" t="s">
        <v>36</v>
      </c>
      <c r="B18" s="11" t="s">
        <v>31</v>
      </c>
      <c r="C18" s="50">
        <f t="shared" si="0"/>
        <v>12</v>
      </c>
      <c r="D18" s="111">
        <f t="shared" si="1"/>
        <v>12</v>
      </c>
    </row>
    <row r="19" spans="1:4" s="4" customFormat="1">
      <c r="A19" s="15" t="s">
        <v>37</v>
      </c>
      <c r="B19" s="11" t="s">
        <v>31</v>
      </c>
      <c r="C19" s="50">
        <f t="shared" si="0"/>
        <v>15</v>
      </c>
      <c r="D19" s="111">
        <f t="shared" si="1"/>
        <v>15</v>
      </c>
    </row>
    <row r="20" spans="1:4" s="4" customFormat="1">
      <c r="A20" s="15" t="s">
        <v>38</v>
      </c>
      <c r="B20" s="11" t="s">
        <v>31</v>
      </c>
      <c r="C20" s="50">
        <f t="shared" si="0"/>
        <v>16</v>
      </c>
      <c r="D20" s="111">
        <f t="shared" si="1"/>
        <v>16</v>
      </c>
    </row>
    <row r="21" spans="1:4" s="4" customFormat="1">
      <c r="A21" s="15" t="s">
        <v>39</v>
      </c>
      <c r="B21" s="11" t="s">
        <v>31</v>
      </c>
      <c r="C21" s="50">
        <f t="shared" si="0"/>
        <v>13</v>
      </c>
      <c r="D21" s="111">
        <f t="shared" si="1"/>
        <v>13</v>
      </c>
    </row>
    <row r="22" spans="1:4" s="4" customFormat="1">
      <c r="A22" s="15" t="s">
        <v>40</v>
      </c>
      <c r="B22" s="11" t="s">
        <v>31</v>
      </c>
      <c r="C22" s="50">
        <f t="shared" si="0"/>
        <v>21</v>
      </c>
      <c r="D22" s="111">
        <f t="shared" si="1"/>
        <v>21</v>
      </c>
    </row>
    <row r="23" spans="1:4" s="4" customFormat="1">
      <c r="A23" s="15" t="s">
        <v>41</v>
      </c>
      <c r="B23" s="11" t="s">
        <v>31</v>
      </c>
      <c r="C23" s="50">
        <f t="shared" si="0"/>
        <v>15</v>
      </c>
      <c r="D23" s="111">
        <f t="shared" si="1"/>
        <v>15</v>
      </c>
    </row>
    <row r="24" spans="1:4" s="4" customFormat="1">
      <c r="A24" s="15" t="s">
        <v>42</v>
      </c>
      <c r="B24" s="11" t="s">
        <v>31</v>
      </c>
      <c r="C24" s="50">
        <f t="shared" si="0"/>
        <v>18</v>
      </c>
      <c r="D24" s="111">
        <f t="shared" si="1"/>
        <v>18</v>
      </c>
    </row>
    <row r="25" spans="1:4" s="4" customFormat="1">
      <c r="A25" s="15" t="s">
        <v>43</v>
      </c>
      <c r="B25" s="11" t="s">
        <v>31</v>
      </c>
      <c r="C25" s="50">
        <f t="shared" si="0"/>
        <v>21</v>
      </c>
      <c r="D25" s="111">
        <f t="shared" si="1"/>
        <v>21</v>
      </c>
    </row>
    <row r="26" spans="1:4" s="4" customFormat="1">
      <c r="A26" s="15" t="s">
        <v>44</v>
      </c>
      <c r="B26" s="11" t="s">
        <v>31</v>
      </c>
      <c r="C26" s="50">
        <f t="shared" si="0"/>
        <v>12</v>
      </c>
      <c r="D26" s="111">
        <f t="shared" si="1"/>
        <v>12</v>
      </c>
    </row>
    <row r="27" spans="1:4" s="4" customFormat="1">
      <c r="A27" s="15" t="s">
        <v>45</v>
      </c>
      <c r="B27" s="11" t="s">
        <v>31</v>
      </c>
      <c r="C27" s="50">
        <f t="shared" si="0"/>
        <v>4</v>
      </c>
      <c r="D27" s="111">
        <f t="shared" si="1"/>
        <v>4</v>
      </c>
    </row>
    <row r="28" spans="1:4" s="4" customFormat="1">
      <c r="A28" s="15" t="s">
        <v>46</v>
      </c>
      <c r="B28" s="11" t="s">
        <v>31</v>
      </c>
      <c r="C28" s="50">
        <f t="shared" si="0"/>
        <v>4</v>
      </c>
      <c r="D28" s="111">
        <f t="shared" si="1"/>
        <v>4</v>
      </c>
    </row>
    <row r="29" spans="1:4" s="4" customFormat="1" ht="32.25" customHeight="1">
      <c r="A29" s="17" t="s">
        <v>106</v>
      </c>
      <c r="B29" s="11" t="s">
        <v>31</v>
      </c>
      <c r="C29" s="50">
        <f t="shared" si="0"/>
        <v>83</v>
      </c>
      <c r="D29" s="199">
        <f>D57+D82</f>
        <v>83</v>
      </c>
    </row>
    <row r="30" spans="1:4" s="4" customFormat="1" ht="17.25" customHeight="1">
      <c r="A30" s="10" t="s">
        <v>110</v>
      </c>
      <c r="B30" s="11" t="s">
        <v>47</v>
      </c>
      <c r="C30" s="50">
        <f>C29/C7*100</f>
        <v>31.558935361216729</v>
      </c>
      <c r="D30" s="23">
        <f>D29/D7*100</f>
        <v>31.558935361216729</v>
      </c>
    </row>
    <row r="31" spans="1:4" s="4" customFormat="1" ht="30" customHeight="1">
      <c r="A31" s="17" t="s">
        <v>107</v>
      </c>
      <c r="B31" s="11" t="s">
        <v>31</v>
      </c>
      <c r="C31" s="50">
        <f>SUM(D31:D31)</f>
        <v>150</v>
      </c>
      <c r="D31" s="199">
        <f>D58+D83</f>
        <v>150</v>
      </c>
    </row>
    <row r="32" spans="1:4" s="4" customFormat="1">
      <c r="A32" s="10" t="s">
        <v>111</v>
      </c>
      <c r="B32" s="11" t="s">
        <v>47</v>
      </c>
      <c r="C32" s="23">
        <f>C31/C7*100</f>
        <v>57.034220532319388</v>
      </c>
      <c r="D32" s="23">
        <f>D31/D7*100</f>
        <v>57.034220532319388</v>
      </c>
    </row>
    <row r="33" spans="1:4" s="4" customFormat="1" ht="33.75" customHeight="1">
      <c r="A33" s="17" t="s">
        <v>108</v>
      </c>
      <c r="B33" s="11" t="s">
        <v>31</v>
      </c>
      <c r="C33" s="50">
        <f>SUM(D33:D33)</f>
        <v>30</v>
      </c>
      <c r="D33" s="199">
        <f>D59+D84</f>
        <v>30</v>
      </c>
    </row>
    <row r="34" spans="1:4" s="4" customFormat="1">
      <c r="A34" s="10" t="s">
        <v>112</v>
      </c>
      <c r="B34" s="11" t="s">
        <v>47</v>
      </c>
      <c r="C34" s="23">
        <f>C33/C7*100</f>
        <v>11.406844106463879</v>
      </c>
      <c r="D34" s="23">
        <f>D33/D7*100</f>
        <v>11.406844106463879</v>
      </c>
    </row>
    <row r="35" spans="1:4" s="4" customFormat="1">
      <c r="A35" s="13" t="s">
        <v>113</v>
      </c>
      <c r="B35" s="11" t="s">
        <v>31</v>
      </c>
      <c r="C35" s="22">
        <f t="shared" ref="C35:C66" si="2">SUM(D35:D35)</f>
        <v>130</v>
      </c>
      <c r="D35" s="22">
        <f>SUM(D36:D56)</f>
        <v>130</v>
      </c>
    </row>
    <row r="36" spans="1:4" s="4" customFormat="1">
      <c r="A36" s="60">
        <v>0</v>
      </c>
      <c r="B36" s="11" t="s">
        <v>31</v>
      </c>
      <c r="C36" s="23">
        <f t="shared" si="2"/>
        <v>2</v>
      </c>
      <c r="D36" s="112">
        <v>2</v>
      </c>
    </row>
    <row r="37" spans="1:4" s="4" customFormat="1">
      <c r="A37" s="60">
        <v>1</v>
      </c>
      <c r="B37" s="11" t="s">
        <v>31</v>
      </c>
      <c r="C37" s="23">
        <f t="shared" si="2"/>
        <v>3</v>
      </c>
      <c r="D37" s="112">
        <v>3</v>
      </c>
    </row>
    <row r="38" spans="1:4" s="4" customFormat="1">
      <c r="A38" s="60">
        <v>2</v>
      </c>
      <c r="B38" s="11" t="s">
        <v>31</v>
      </c>
      <c r="C38" s="23">
        <f t="shared" si="2"/>
        <v>2</v>
      </c>
      <c r="D38" s="112">
        <v>2</v>
      </c>
    </row>
    <row r="39" spans="1:4" s="4" customFormat="1">
      <c r="A39" s="15" t="s">
        <v>33</v>
      </c>
      <c r="B39" s="11" t="s">
        <v>31</v>
      </c>
      <c r="C39" s="23">
        <f t="shared" si="2"/>
        <v>8</v>
      </c>
      <c r="D39" s="112">
        <v>8</v>
      </c>
    </row>
    <row r="40" spans="1:4" s="4" customFormat="1">
      <c r="A40" s="60">
        <v>6</v>
      </c>
      <c r="B40" s="11" t="s">
        <v>31</v>
      </c>
      <c r="C40" s="23">
        <f t="shared" si="2"/>
        <v>2</v>
      </c>
      <c r="D40" s="112">
        <v>2</v>
      </c>
    </row>
    <row r="41" spans="1:4" s="4" customFormat="1">
      <c r="A41" s="66">
        <v>7</v>
      </c>
      <c r="B41" s="11" t="s">
        <v>31</v>
      </c>
      <c r="C41" s="23">
        <f t="shared" si="2"/>
        <v>1</v>
      </c>
      <c r="D41" s="112">
        <v>1</v>
      </c>
    </row>
    <row r="42" spans="1:4" s="4" customFormat="1">
      <c r="A42" s="15" t="s">
        <v>34</v>
      </c>
      <c r="B42" s="11" t="s">
        <v>31</v>
      </c>
      <c r="C42" s="23">
        <f t="shared" si="2"/>
        <v>16</v>
      </c>
      <c r="D42" s="112">
        <v>16</v>
      </c>
    </row>
    <row r="43" spans="1:4" s="4" customFormat="1">
      <c r="A43" s="15" t="s">
        <v>35</v>
      </c>
      <c r="B43" s="11" t="s">
        <v>31</v>
      </c>
      <c r="C43" s="23">
        <f t="shared" si="2"/>
        <v>2</v>
      </c>
      <c r="D43" s="112">
        <v>2</v>
      </c>
    </row>
    <row r="44" spans="1:4" s="4" customFormat="1">
      <c r="A44" s="14" t="s">
        <v>453</v>
      </c>
      <c r="B44" s="11" t="s">
        <v>31</v>
      </c>
      <c r="C44" s="23">
        <f t="shared" si="2"/>
        <v>15</v>
      </c>
      <c r="D44" s="112">
        <v>15</v>
      </c>
    </row>
    <row r="45" spans="1:4" s="4" customFormat="1">
      <c r="A45" s="14" t="s">
        <v>454</v>
      </c>
      <c r="B45" s="11" t="s">
        <v>31</v>
      </c>
      <c r="C45" s="23">
        <f t="shared" si="2"/>
        <v>4</v>
      </c>
      <c r="D45" s="112">
        <v>4</v>
      </c>
    </row>
    <row r="46" spans="1:4" s="4" customFormat="1">
      <c r="A46" s="15" t="s">
        <v>36</v>
      </c>
      <c r="B46" s="11" t="s">
        <v>31</v>
      </c>
      <c r="C46" s="23">
        <f t="shared" si="2"/>
        <v>6</v>
      </c>
      <c r="D46" s="112">
        <v>6</v>
      </c>
    </row>
    <row r="47" spans="1:4" s="4" customFormat="1">
      <c r="A47" s="15" t="s">
        <v>37</v>
      </c>
      <c r="B47" s="11" t="s">
        <v>31</v>
      </c>
      <c r="C47" s="23">
        <f t="shared" si="2"/>
        <v>11</v>
      </c>
      <c r="D47" s="112">
        <v>11</v>
      </c>
    </row>
    <row r="48" spans="1:4" s="4" customFormat="1">
      <c r="A48" s="15" t="s">
        <v>38</v>
      </c>
      <c r="B48" s="11" t="s">
        <v>31</v>
      </c>
      <c r="C48" s="23">
        <f t="shared" si="2"/>
        <v>8</v>
      </c>
      <c r="D48" s="112">
        <v>8</v>
      </c>
    </row>
    <row r="49" spans="1:4" s="4" customFormat="1">
      <c r="A49" s="15" t="s">
        <v>39</v>
      </c>
      <c r="B49" s="11" t="s">
        <v>31</v>
      </c>
      <c r="C49" s="23">
        <f t="shared" si="2"/>
        <v>5</v>
      </c>
      <c r="D49" s="112">
        <v>5</v>
      </c>
    </row>
    <row r="50" spans="1:4" s="4" customFormat="1">
      <c r="A50" s="15" t="s">
        <v>40</v>
      </c>
      <c r="B50" s="11" t="s">
        <v>31</v>
      </c>
      <c r="C50" s="23">
        <f t="shared" si="2"/>
        <v>8</v>
      </c>
      <c r="D50" s="112">
        <v>8</v>
      </c>
    </row>
    <row r="51" spans="1:4" s="4" customFormat="1">
      <c r="A51" s="15" t="s">
        <v>41</v>
      </c>
      <c r="B51" s="11" t="s">
        <v>31</v>
      </c>
      <c r="C51" s="23">
        <f t="shared" si="2"/>
        <v>7</v>
      </c>
      <c r="D51" s="112">
        <v>7</v>
      </c>
    </row>
    <row r="52" spans="1:4" s="4" customFormat="1">
      <c r="A52" s="15" t="s">
        <v>42</v>
      </c>
      <c r="B52" s="11" t="s">
        <v>31</v>
      </c>
      <c r="C52" s="23">
        <f t="shared" si="2"/>
        <v>10</v>
      </c>
      <c r="D52" s="112">
        <v>10</v>
      </c>
    </row>
    <row r="53" spans="1:4" s="4" customFormat="1">
      <c r="A53" s="15" t="s">
        <v>43</v>
      </c>
      <c r="B53" s="11" t="s">
        <v>31</v>
      </c>
      <c r="C53" s="23">
        <f t="shared" si="2"/>
        <v>11</v>
      </c>
      <c r="D53" s="112">
        <v>11</v>
      </c>
    </row>
    <row r="54" spans="1:4" s="4" customFormat="1">
      <c r="A54" s="15" t="s">
        <v>44</v>
      </c>
      <c r="B54" s="11" t="s">
        <v>31</v>
      </c>
      <c r="C54" s="23">
        <f t="shared" si="2"/>
        <v>6</v>
      </c>
      <c r="D54" s="112">
        <v>6</v>
      </c>
    </row>
    <row r="55" spans="1:4" s="4" customFormat="1">
      <c r="A55" s="15" t="s">
        <v>45</v>
      </c>
      <c r="B55" s="11" t="s">
        <v>31</v>
      </c>
      <c r="C55" s="23">
        <f t="shared" si="2"/>
        <v>2</v>
      </c>
      <c r="D55" s="112">
        <v>2</v>
      </c>
    </row>
    <row r="56" spans="1:4" s="4" customFormat="1">
      <c r="A56" s="15" t="s">
        <v>46</v>
      </c>
      <c r="B56" s="11" t="s">
        <v>31</v>
      </c>
      <c r="C56" s="23">
        <f t="shared" si="2"/>
        <v>1</v>
      </c>
      <c r="D56" s="112">
        <v>1</v>
      </c>
    </row>
    <row r="57" spans="1:4" s="4" customFormat="1">
      <c r="A57" s="10" t="s">
        <v>114</v>
      </c>
      <c r="B57" s="11" t="s">
        <v>31</v>
      </c>
      <c r="C57" s="23">
        <f t="shared" si="2"/>
        <v>36</v>
      </c>
      <c r="D57" s="50">
        <f>D36+D37+D38+D39+D40+D41+D42+D43</f>
        <v>36</v>
      </c>
    </row>
    <row r="58" spans="1:4" s="4" customFormat="1">
      <c r="A58" s="10" t="s">
        <v>115</v>
      </c>
      <c r="B58" s="11" t="s">
        <v>31</v>
      </c>
      <c r="C58" s="23">
        <f t="shared" si="2"/>
        <v>85</v>
      </c>
      <c r="D58" s="50">
        <f>D44+D45+D46+D47+D48+D49+D50+D51+D52+D53</f>
        <v>85</v>
      </c>
    </row>
    <row r="59" spans="1:4" s="4" customFormat="1">
      <c r="A59" s="10" t="s">
        <v>164</v>
      </c>
      <c r="B59" s="11" t="s">
        <v>31</v>
      </c>
      <c r="C59" s="23">
        <f t="shared" si="2"/>
        <v>9</v>
      </c>
      <c r="D59" s="50">
        <f>D54+D55+D56</f>
        <v>9</v>
      </c>
    </row>
    <row r="60" spans="1:4" s="4" customFormat="1">
      <c r="A60" s="13" t="s">
        <v>116</v>
      </c>
      <c r="B60" s="67" t="s">
        <v>31</v>
      </c>
      <c r="C60" s="23">
        <f t="shared" si="2"/>
        <v>133</v>
      </c>
      <c r="D60" s="110">
        <f>SUM(D61:D81)</f>
        <v>133</v>
      </c>
    </row>
    <row r="61" spans="1:4" s="4" customFormat="1">
      <c r="A61" s="60">
        <v>0</v>
      </c>
      <c r="B61" s="11" t="s">
        <v>31</v>
      </c>
      <c r="C61" s="23">
        <f t="shared" si="2"/>
        <v>3</v>
      </c>
      <c r="D61" s="112">
        <v>3</v>
      </c>
    </row>
    <row r="62" spans="1:4" s="4" customFormat="1">
      <c r="A62" s="60">
        <v>1</v>
      </c>
      <c r="B62" s="11" t="s">
        <v>31</v>
      </c>
      <c r="C62" s="23">
        <f t="shared" si="2"/>
        <v>3</v>
      </c>
      <c r="D62" s="112">
        <v>3</v>
      </c>
    </row>
    <row r="63" spans="1:4" s="4" customFormat="1">
      <c r="A63" s="60">
        <v>2</v>
      </c>
      <c r="B63" s="11" t="s">
        <v>31</v>
      </c>
      <c r="C63" s="23">
        <f t="shared" si="2"/>
        <v>1</v>
      </c>
      <c r="D63" s="112">
        <v>1</v>
      </c>
    </row>
    <row r="64" spans="1:4" s="4" customFormat="1">
      <c r="A64" s="15" t="s">
        <v>33</v>
      </c>
      <c r="B64" s="11" t="s">
        <v>31</v>
      </c>
      <c r="C64" s="23">
        <f t="shared" si="2"/>
        <v>16</v>
      </c>
      <c r="D64" s="112">
        <v>16</v>
      </c>
    </row>
    <row r="65" spans="1:4" s="4" customFormat="1">
      <c r="A65" s="60">
        <v>6</v>
      </c>
      <c r="B65" s="11" t="s">
        <v>31</v>
      </c>
      <c r="C65" s="23">
        <f t="shared" si="2"/>
        <v>2</v>
      </c>
      <c r="D65" s="112">
        <v>2</v>
      </c>
    </row>
    <row r="66" spans="1:4" s="4" customFormat="1">
      <c r="A66" s="66">
        <v>7</v>
      </c>
      <c r="B66" s="11" t="s">
        <v>31</v>
      </c>
      <c r="C66" s="23">
        <f t="shared" si="2"/>
        <v>0</v>
      </c>
      <c r="D66" s="112">
        <v>0</v>
      </c>
    </row>
    <row r="67" spans="1:4" s="4" customFormat="1">
      <c r="A67" s="15" t="s">
        <v>34</v>
      </c>
      <c r="B67" s="11" t="s">
        <v>31</v>
      </c>
      <c r="C67" s="23">
        <f t="shared" ref="C67:C94" si="3">SUM(D67:D67)</f>
        <v>15</v>
      </c>
      <c r="D67" s="112">
        <v>15</v>
      </c>
    </row>
    <row r="68" spans="1:4" s="4" customFormat="1">
      <c r="A68" s="15" t="s">
        <v>35</v>
      </c>
      <c r="B68" s="11" t="s">
        <v>31</v>
      </c>
      <c r="C68" s="23">
        <f t="shared" si="3"/>
        <v>7</v>
      </c>
      <c r="D68" s="112">
        <v>7</v>
      </c>
    </row>
    <row r="69" spans="1:4" s="4" customFormat="1">
      <c r="A69" s="14" t="s">
        <v>453</v>
      </c>
      <c r="B69" s="11" t="s">
        <v>31</v>
      </c>
      <c r="C69" s="23">
        <f t="shared" si="3"/>
        <v>8</v>
      </c>
      <c r="D69" s="112">
        <v>8</v>
      </c>
    </row>
    <row r="70" spans="1:4" s="6" customFormat="1">
      <c r="A70" s="14" t="s">
        <v>454</v>
      </c>
      <c r="B70" s="11" t="s">
        <v>31</v>
      </c>
      <c r="C70" s="23">
        <f t="shared" si="3"/>
        <v>2</v>
      </c>
      <c r="D70" s="112">
        <v>2</v>
      </c>
    </row>
    <row r="71" spans="1:4" s="4" customFormat="1">
      <c r="A71" s="15" t="s">
        <v>36</v>
      </c>
      <c r="B71" s="11" t="s">
        <v>31</v>
      </c>
      <c r="C71" s="23">
        <f t="shared" si="3"/>
        <v>6</v>
      </c>
      <c r="D71" s="112">
        <v>6</v>
      </c>
    </row>
    <row r="72" spans="1:4" s="4" customFormat="1">
      <c r="A72" s="15" t="s">
        <v>37</v>
      </c>
      <c r="B72" s="11" t="s">
        <v>31</v>
      </c>
      <c r="C72" s="23">
        <f t="shared" si="3"/>
        <v>4</v>
      </c>
      <c r="D72" s="112">
        <v>4</v>
      </c>
    </row>
    <row r="73" spans="1:4" s="4" customFormat="1">
      <c r="A73" s="15" t="s">
        <v>38</v>
      </c>
      <c r="B73" s="11" t="s">
        <v>31</v>
      </c>
      <c r="C73" s="23">
        <f t="shared" si="3"/>
        <v>8</v>
      </c>
      <c r="D73" s="112">
        <v>8</v>
      </c>
    </row>
    <row r="74" spans="1:4" s="4" customFormat="1">
      <c r="A74" s="15" t="s">
        <v>39</v>
      </c>
      <c r="B74" s="11" t="s">
        <v>31</v>
      </c>
      <c r="C74" s="23">
        <f t="shared" si="3"/>
        <v>8</v>
      </c>
      <c r="D74" s="112">
        <v>8</v>
      </c>
    </row>
    <row r="75" spans="1:4" s="4" customFormat="1">
      <c r="A75" s="15" t="s">
        <v>40</v>
      </c>
      <c r="B75" s="11" t="s">
        <v>31</v>
      </c>
      <c r="C75" s="23">
        <f t="shared" si="3"/>
        <v>13</v>
      </c>
      <c r="D75" s="112">
        <v>13</v>
      </c>
    </row>
    <row r="76" spans="1:4" s="4" customFormat="1">
      <c r="A76" s="15" t="s">
        <v>41</v>
      </c>
      <c r="B76" s="11" t="s">
        <v>31</v>
      </c>
      <c r="C76" s="23">
        <f t="shared" si="3"/>
        <v>8</v>
      </c>
      <c r="D76" s="112">
        <v>8</v>
      </c>
    </row>
    <row r="77" spans="1:4" s="4" customFormat="1">
      <c r="A77" s="15" t="s">
        <v>42</v>
      </c>
      <c r="B77" s="11" t="s">
        <v>31</v>
      </c>
      <c r="C77" s="23">
        <f t="shared" si="3"/>
        <v>8</v>
      </c>
      <c r="D77" s="112">
        <v>8</v>
      </c>
    </row>
    <row r="78" spans="1:4" s="4" customFormat="1">
      <c r="A78" s="15" t="s">
        <v>43</v>
      </c>
      <c r="B78" s="11" t="s">
        <v>31</v>
      </c>
      <c r="C78" s="23">
        <f t="shared" si="3"/>
        <v>10</v>
      </c>
      <c r="D78" s="112">
        <v>10</v>
      </c>
    </row>
    <row r="79" spans="1:4" s="4" customFormat="1">
      <c r="A79" s="15" t="s">
        <v>44</v>
      </c>
      <c r="B79" s="11" t="s">
        <v>31</v>
      </c>
      <c r="C79" s="23">
        <f t="shared" si="3"/>
        <v>6</v>
      </c>
      <c r="D79" s="112">
        <v>6</v>
      </c>
    </row>
    <row r="80" spans="1:4" s="4" customFormat="1">
      <c r="A80" s="15" t="s">
        <v>45</v>
      </c>
      <c r="B80" s="11" t="s">
        <v>31</v>
      </c>
      <c r="C80" s="23">
        <f t="shared" si="3"/>
        <v>2</v>
      </c>
      <c r="D80" s="112">
        <v>2</v>
      </c>
    </row>
    <row r="81" spans="1:4" s="4" customFormat="1">
      <c r="A81" s="15" t="s">
        <v>46</v>
      </c>
      <c r="B81" s="11" t="s">
        <v>31</v>
      </c>
      <c r="C81" s="23">
        <f t="shared" si="3"/>
        <v>3</v>
      </c>
      <c r="D81" s="112">
        <v>3</v>
      </c>
    </row>
    <row r="82" spans="1:4" s="4" customFormat="1">
      <c r="A82" s="10" t="s">
        <v>117</v>
      </c>
      <c r="B82" s="11" t="s">
        <v>31</v>
      </c>
      <c r="C82" s="23">
        <f t="shared" si="3"/>
        <v>47</v>
      </c>
      <c r="D82" s="50">
        <f>D61+D62+D63+D64+D65+D66+D67+D68</f>
        <v>47</v>
      </c>
    </row>
    <row r="83" spans="1:4" s="4" customFormat="1">
      <c r="A83" s="10" t="s">
        <v>118</v>
      </c>
      <c r="B83" s="11" t="s">
        <v>31</v>
      </c>
      <c r="C83" s="23">
        <f t="shared" si="3"/>
        <v>65</v>
      </c>
      <c r="D83" s="50">
        <f>D69+D70+D71+D72+D73+D74+D75+D76+D77</f>
        <v>65</v>
      </c>
    </row>
    <row r="84" spans="1:4" s="4" customFormat="1" ht="14.25" customHeight="1">
      <c r="A84" s="10" t="s">
        <v>119</v>
      </c>
      <c r="B84" s="11" t="s">
        <v>31</v>
      </c>
      <c r="C84" s="23">
        <f t="shared" si="3"/>
        <v>21</v>
      </c>
      <c r="D84" s="50">
        <f>D78+D79+D80+D81</f>
        <v>21</v>
      </c>
    </row>
    <row r="85" spans="1:4" s="4" customFormat="1" ht="31.5" customHeight="1">
      <c r="A85" s="113" t="s">
        <v>462</v>
      </c>
      <c r="B85" s="11" t="s">
        <v>31</v>
      </c>
      <c r="C85" s="23">
        <f t="shared" si="3"/>
        <v>49</v>
      </c>
      <c r="D85" s="50">
        <f>D86+D87</f>
        <v>49</v>
      </c>
    </row>
    <row r="86" spans="1:4" s="4" customFormat="1" ht="15.75" customHeight="1">
      <c r="A86" s="10" t="s">
        <v>120</v>
      </c>
      <c r="B86" s="11" t="s">
        <v>31</v>
      </c>
      <c r="C86" s="23">
        <f t="shared" si="3"/>
        <v>15</v>
      </c>
      <c r="D86" s="114">
        <v>15</v>
      </c>
    </row>
    <row r="87" spans="1:4" s="4" customFormat="1" ht="15.75" customHeight="1">
      <c r="A87" s="10" t="s">
        <v>121</v>
      </c>
      <c r="B87" s="11" t="s">
        <v>31</v>
      </c>
      <c r="C87" s="23">
        <f t="shared" si="3"/>
        <v>34</v>
      </c>
      <c r="D87" s="112">
        <v>34</v>
      </c>
    </row>
    <row r="88" spans="1:4" s="4" customFormat="1" ht="18" customHeight="1">
      <c r="A88" s="68" t="s">
        <v>88</v>
      </c>
      <c r="B88" s="30" t="s">
        <v>31</v>
      </c>
      <c r="C88" s="23">
        <f t="shared" si="3"/>
        <v>213</v>
      </c>
      <c r="D88" s="50">
        <f>SUM(D89:D94)</f>
        <v>213</v>
      </c>
    </row>
    <row r="89" spans="1:4" s="4" customFormat="1" ht="18" customHeight="1">
      <c r="A89" s="31" t="s">
        <v>122</v>
      </c>
      <c r="B89" s="30" t="s">
        <v>31</v>
      </c>
      <c r="C89" s="23">
        <f t="shared" si="3"/>
        <v>24</v>
      </c>
      <c r="D89" s="112">
        <v>24</v>
      </c>
    </row>
    <row r="90" spans="1:4" s="4" customFormat="1" ht="18" customHeight="1">
      <c r="A90" s="31" t="s">
        <v>123</v>
      </c>
      <c r="B90" s="30" t="s">
        <v>31</v>
      </c>
      <c r="C90" s="23">
        <f t="shared" si="3"/>
        <v>14</v>
      </c>
      <c r="D90" s="112">
        <v>14</v>
      </c>
    </row>
    <row r="91" spans="1:4" s="4" customFormat="1" ht="18" customHeight="1">
      <c r="A91" s="31" t="s">
        <v>124</v>
      </c>
      <c r="B91" s="30" t="s">
        <v>31</v>
      </c>
      <c r="C91" s="23">
        <f t="shared" si="3"/>
        <v>78</v>
      </c>
      <c r="D91" s="112">
        <v>78</v>
      </c>
    </row>
    <row r="92" spans="1:4" s="4" customFormat="1" ht="18" customHeight="1">
      <c r="A92" s="31" t="s">
        <v>125</v>
      </c>
      <c r="B92" s="30" t="s">
        <v>31</v>
      </c>
      <c r="C92" s="23">
        <f t="shared" si="3"/>
        <v>45</v>
      </c>
      <c r="D92" s="112">
        <v>45</v>
      </c>
    </row>
    <row r="93" spans="1:4" s="4" customFormat="1" ht="18" customHeight="1">
      <c r="A93" s="31" t="s">
        <v>126</v>
      </c>
      <c r="B93" s="30" t="s">
        <v>31</v>
      </c>
      <c r="C93" s="23">
        <f t="shared" si="3"/>
        <v>20</v>
      </c>
      <c r="D93" s="112">
        <v>20</v>
      </c>
    </row>
    <row r="94" spans="1:4" s="4" customFormat="1" ht="18" customHeight="1">
      <c r="A94" s="31" t="s">
        <v>127</v>
      </c>
      <c r="B94" s="30" t="s">
        <v>31</v>
      </c>
      <c r="C94" s="23">
        <f t="shared" si="3"/>
        <v>32</v>
      </c>
      <c r="D94" s="112">
        <v>32</v>
      </c>
    </row>
    <row r="95" spans="1:4" s="4" customFormat="1" ht="18" customHeight="1">
      <c r="A95" s="68" t="s">
        <v>89</v>
      </c>
      <c r="B95" s="30"/>
      <c r="C95" s="53" t="b">
        <f>(C89+C90+C91+C92+C93+C94)=C88</f>
        <v>1</v>
      </c>
      <c r="D95" s="53" t="b">
        <f>(D89+D90+D91+D92+D93+D94)=D88</f>
        <v>1</v>
      </c>
    </row>
    <row r="96" spans="1:4" s="4" customFormat="1" ht="18" customHeight="1">
      <c r="A96" s="31" t="s">
        <v>122</v>
      </c>
      <c r="B96" s="30" t="s">
        <v>47</v>
      </c>
      <c r="C96" s="23">
        <f>C89/C88*100</f>
        <v>11.267605633802818</v>
      </c>
      <c r="D96" s="23">
        <f>D89/D88*100</f>
        <v>11.267605633802818</v>
      </c>
    </row>
    <row r="97" spans="1:4" s="4" customFormat="1" ht="18" customHeight="1">
      <c r="A97" s="31" t="s">
        <v>123</v>
      </c>
      <c r="B97" s="30" t="s">
        <v>47</v>
      </c>
      <c r="C97" s="23">
        <f>C90/C88*100</f>
        <v>6.5727699530516439</v>
      </c>
      <c r="D97" s="23">
        <f>D90/D88*100</f>
        <v>6.5727699530516439</v>
      </c>
    </row>
    <row r="98" spans="1:4" s="4" customFormat="1" ht="18" customHeight="1">
      <c r="A98" s="31" t="s">
        <v>124</v>
      </c>
      <c r="B98" s="30" t="s">
        <v>47</v>
      </c>
      <c r="C98" s="23">
        <f>C91/C88*100</f>
        <v>36.619718309859159</v>
      </c>
      <c r="D98" s="23">
        <f>D91/D88*100</f>
        <v>36.619718309859159</v>
      </c>
    </row>
    <row r="99" spans="1:4" s="4" customFormat="1" ht="18" customHeight="1">
      <c r="A99" s="31" t="s">
        <v>125</v>
      </c>
      <c r="B99" s="30" t="s">
        <v>47</v>
      </c>
      <c r="C99" s="23">
        <f>C92/C88*100</f>
        <v>21.12676056338028</v>
      </c>
      <c r="D99" s="23">
        <f>D92/D88*100</f>
        <v>21.12676056338028</v>
      </c>
    </row>
    <row r="100" spans="1:4" s="4" customFormat="1" ht="18" customHeight="1">
      <c r="A100" s="31" t="s">
        <v>126</v>
      </c>
      <c r="B100" s="30" t="s">
        <v>47</v>
      </c>
      <c r="C100" s="23">
        <f>C93/C88*100</f>
        <v>9.3896713615023462</v>
      </c>
      <c r="D100" s="23">
        <f>D93/D88*100</f>
        <v>9.3896713615023462</v>
      </c>
    </row>
    <row r="101" spans="1:4" s="4" customFormat="1" ht="18" customHeight="1">
      <c r="A101" s="31" t="s">
        <v>127</v>
      </c>
      <c r="B101" s="30" t="s">
        <v>47</v>
      </c>
      <c r="C101" s="23">
        <f>C94/C88*100</f>
        <v>15.023474178403756</v>
      </c>
      <c r="D101" s="23">
        <f>D94/D88*100</f>
        <v>15.023474178403756</v>
      </c>
    </row>
    <row r="102" spans="1:4" s="4" customFormat="1">
      <c r="A102" s="115" t="s">
        <v>128</v>
      </c>
      <c r="B102" s="116" t="s">
        <v>48</v>
      </c>
      <c r="C102" s="23">
        <f t="shared" ref="C102:C124" si="4">SUM(D102:D102)</f>
        <v>85</v>
      </c>
      <c r="D102" s="28">
        <v>85</v>
      </c>
    </row>
    <row r="103" spans="1:4" s="4" customFormat="1">
      <c r="A103" s="117" t="s">
        <v>49</v>
      </c>
      <c r="B103" s="116" t="s">
        <v>31</v>
      </c>
      <c r="C103" s="23">
        <f t="shared" si="4"/>
        <v>128</v>
      </c>
      <c r="D103" s="28">
        <v>128</v>
      </c>
    </row>
    <row r="104" spans="1:4" s="4" customFormat="1">
      <c r="A104" s="118" t="s">
        <v>129</v>
      </c>
      <c r="B104" s="116" t="s">
        <v>48</v>
      </c>
      <c r="C104" s="23">
        <f t="shared" si="4"/>
        <v>15</v>
      </c>
      <c r="D104" s="28">
        <v>15</v>
      </c>
    </row>
    <row r="105" spans="1:4" s="4" customFormat="1">
      <c r="A105" s="117" t="s">
        <v>49</v>
      </c>
      <c r="B105" s="116" t="s">
        <v>31</v>
      </c>
      <c r="C105" s="23">
        <f t="shared" si="4"/>
        <v>54</v>
      </c>
      <c r="D105" s="28">
        <v>54</v>
      </c>
    </row>
    <row r="106" spans="1:4" s="4" customFormat="1">
      <c r="A106" s="115" t="s">
        <v>463</v>
      </c>
      <c r="B106" s="116" t="s">
        <v>48</v>
      </c>
      <c r="C106" s="23">
        <f t="shared" si="4"/>
        <v>13</v>
      </c>
      <c r="D106" s="28">
        <v>13</v>
      </c>
    </row>
    <row r="107" spans="1:4" s="4" customFormat="1">
      <c r="A107" s="117" t="s">
        <v>49</v>
      </c>
      <c r="B107" s="116" t="s">
        <v>31</v>
      </c>
      <c r="C107" s="23">
        <f t="shared" si="4"/>
        <v>39</v>
      </c>
      <c r="D107" s="28">
        <v>39</v>
      </c>
    </row>
    <row r="108" spans="1:4" s="4" customFormat="1" ht="30">
      <c r="A108" s="117" t="s">
        <v>464</v>
      </c>
      <c r="B108" s="116" t="s">
        <v>31</v>
      </c>
      <c r="C108" s="23">
        <f t="shared" si="4"/>
        <v>0</v>
      </c>
      <c r="D108" s="28"/>
    </row>
    <row r="109" spans="1:4" s="4" customFormat="1">
      <c r="A109" s="117" t="s">
        <v>49</v>
      </c>
      <c r="B109" s="116" t="s">
        <v>31</v>
      </c>
      <c r="C109" s="23">
        <f t="shared" si="4"/>
        <v>0</v>
      </c>
      <c r="D109" s="28"/>
    </row>
    <row r="110" spans="1:4" s="4" customFormat="1" ht="31.5">
      <c r="A110" s="13" t="s">
        <v>167</v>
      </c>
      <c r="B110" s="11" t="s">
        <v>31</v>
      </c>
      <c r="C110" s="23">
        <f t="shared" si="4"/>
        <v>297</v>
      </c>
      <c r="D110" s="23">
        <f>D111+D112+D113+D114+D115</f>
        <v>297</v>
      </c>
    </row>
    <row r="111" spans="1:4" s="6" customFormat="1">
      <c r="A111" s="10" t="s">
        <v>130</v>
      </c>
      <c r="B111" s="11" t="s">
        <v>31</v>
      </c>
      <c r="C111" s="23">
        <f t="shared" si="4"/>
        <v>181</v>
      </c>
      <c r="D111" s="28">
        <v>181</v>
      </c>
    </row>
    <row r="112" spans="1:4" s="6" customFormat="1" ht="15.75" customHeight="1">
      <c r="A112" s="10" t="s">
        <v>131</v>
      </c>
      <c r="B112" s="11" t="s">
        <v>31</v>
      </c>
      <c r="C112" s="23">
        <f t="shared" si="4"/>
        <v>3</v>
      </c>
      <c r="D112" s="28">
        <v>3</v>
      </c>
    </row>
    <row r="113" spans="1:9" s="7" customFormat="1">
      <c r="A113" s="10" t="s">
        <v>165</v>
      </c>
      <c r="B113" s="11" t="s">
        <v>31</v>
      </c>
      <c r="C113" s="23">
        <f t="shared" si="4"/>
        <v>0</v>
      </c>
      <c r="D113" s="28">
        <v>0</v>
      </c>
    </row>
    <row r="114" spans="1:9" s="7" customFormat="1">
      <c r="A114" s="10" t="s">
        <v>132</v>
      </c>
      <c r="B114" s="11" t="s">
        <v>31</v>
      </c>
      <c r="C114" s="23">
        <f t="shared" si="4"/>
        <v>0</v>
      </c>
      <c r="D114" s="28">
        <v>0</v>
      </c>
    </row>
    <row r="115" spans="1:9" s="6" customFormat="1" ht="15.75" customHeight="1">
      <c r="A115" s="10" t="s">
        <v>133</v>
      </c>
      <c r="B115" s="11" t="s">
        <v>31</v>
      </c>
      <c r="C115" s="23">
        <f t="shared" si="4"/>
        <v>113</v>
      </c>
      <c r="D115" s="28">
        <v>113</v>
      </c>
    </row>
    <row r="116" spans="1:9" s="7" customFormat="1">
      <c r="A116" s="27" t="s">
        <v>170</v>
      </c>
      <c r="B116" s="11" t="s">
        <v>31</v>
      </c>
      <c r="C116" s="23">
        <f t="shared" si="4"/>
        <v>-11</v>
      </c>
      <c r="D116" s="49">
        <f>D117-D118</f>
        <v>-11</v>
      </c>
      <c r="E116" s="213" t="s">
        <v>459</v>
      </c>
      <c r="F116" s="214"/>
      <c r="G116" s="214"/>
      <c r="H116" s="214"/>
      <c r="I116" s="214"/>
    </row>
    <row r="117" spans="1:9" s="7" customFormat="1">
      <c r="A117" s="31" t="s">
        <v>50</v>
      </c>
      <c r="B117" s="30" t="s">
        <v>31</v>
      </c>
      <c r="C117" s="23">
        <f t="shared" si="4"/>
        <v>18</v>
      </c>
      <c r="D117" s="73">
        <v>18</v>
      </c>
      <c r="E117" s="213"/>
      <c r="F117" s="214"/>
      <c r="G117" s="214"/>
      <c r="H117" s="214"/>
      <c r="I117" s="214"/>
    </row>
    <row r="118" spans="1:9" s="7" customFormat="1" ht="15.75" customHeight="1">
      <c r="A118" s="31" t="s">
        <v>51</v>
      </c>
      <c r="B118" s="30" t="s">
        <v>31</v>
      </c>
      <c r="C118" s="23">
        <f t="shared" si="4"/>
        <v>29</v>
      </c>
      <c r="D118" s="73">
        <v>29</v>
      </c>
      <c r="E118" s="213"/>
      <c r="F118" s="214"/>
      <c r="G118" s="214"/>
      <c r="H118" s="214"/>
      <c r="I118" s="214"/>
    </row>
    <row r="119" spans="1:9" s="7" customFormat="1" ht="15.75" customHeight="1">
      <c r="A119" s="33" t="s">
        <v>134</v>
      </c>
      <c r="B119" s="34" t="s">
        <v>31</v>
      </c>
      <c r="C119" s="23">
        <f t="shared" si="4"/>
        <v>6</v>
      </c>
      <c r="D119" s="23">
        <f>D120-D121</f>
        <v>6</v>
      </c>
      <c r="E119" s="213" t="s">
        <v>460</v>
      </c>
      <c r="F119" s="214"/>
      <c r="G119" s="214"/>
      <c r="H119" s="214"/>
      <c r="I119" s="214"/>
    </row>
    <row r="120" spans="1:9" s="7" customFormat="1" ht="31.5" customHeight="1">
      <c r="A120" s="31" t="s">
        <v>52</v>
      </c>
      <c r="B120" s="34" t="s">
        <v>31</v>
      </c>
      <c r="C120" s="23">
        <f t="shared" si="4"/>
        <v>9</v>
      </c>
      <c r="D120" s="73">
        <v>9</v>
      </c>
      <c r="E120" s="213"/>
      <c r="F120" s="214"/>
      <c r="G120" s="214"/>
      <c r="H120" s="214"/>
      <c r="I120" s="214"/>
    </row>
    <row r="121" spans="1:9" s="7" customFormat="1">
      <c r="A121" s="31" t="s">
        <v>91</v>
      </c>
      <c r="B121" s="34" t="s">
        <v>31</v>
      </c>
      <c r="C121" s="23">
        <f t="shared" si="4"/>
        <v>3</v>
      </c>
      <c r="D121" s="73">
        <v>3</v>
      </c>
      <c r="E121" s="213"/>
      <c r="F121" s="214"/>
      <c r="G121" s="214"/>
      <c r="H121" s="214"/>
      <c r="I121" s="214"/>
    </row>
    <row r="122" spans="1:9" s="7" customFormat="1" ht="15.6" customHeight="1">
      <c r="A122" s="10" t="s">
        <v>135</v>
      </c>
      <c r="B122" s="35" t="s">
        <v>136</v>
      </c>
      <c r="C122" s="23">
        <f t="shared" si="4"/>
        <v>0</v>
      </c>
      <c r="D122" s="73"/>
    </row>
    <row r="123" spans="1:9" s="6" customFormat="1" ht="35.25" customHeight="1">
      <c r="A123" s="31" t="s">
        <v>96</v>
      </c>
      <c r="B123" s="34" t="s">
        <v>48</v>
      </c>
      <c r="C123" s="23">
        <f t="shared" si="4"/>
        <v>1</v>
      </c>
      <c r="D123" s="74">
        <v>1</v>
      </c>
    </row>
    <row r="124" spans="1:9" s="7" customFormat="1" ht="33" customHeight="1">
      <c r="A124" s="31" t="s">
        <v>97</v>
      </c>
      <c r="B124" s="34" t="s">
        <v>48</v>
      </c>
      <c r="C124" s="23">
        <f t="shared" si="4"/>
        <v>1</v>
      </c>
      <c r="D124" s="73">
        <v>1</v>
      </c>
    </row>
    <row r="125" spans="1:9" s="7" customFormat="1" ht="15.75" customHeight="1">
      <c r="A125" s="227" t="s">
        <v>197</v>
      </c>
      <c r="B125" s="227"/>
      <c r="C125" s="227"/>
      <c r="D125" s="227"/>
    </row>
    <row r="126" spans="1:9" s="7" customFormat="1">
      <c r="A126" s="17" t="s">
        <v>53</v>
      </c>
      <c r="B126" s="18" t="s">
        <v>31</v>
      </c>
      <c r="C126" s="50">
        <f t="shared" ref="C126:C157" si="5">SUM(D126:D126)</f>
        <v>161</v>
      </c>
      <c r="D126" s="119">
        <f>D127+D150+D147</f>
        <v>161</v>
      </c>
    </row>
    <row r="127" spans="1:9" s="7" customFormat="1" ht="47.25">
      <c r="A127" s="33" t="s">
        <v>549</v>
      </c>
      <c r="B127" s="34" t="s">
        <v>31</v>
      </c>
      <c r="C127" s="50">
        <f t="shared" si="5"/>
        <v>160</v>
      </c>
      <c r="D127" s="119">
        <f>D128+D148</f>
        <v>160</v>
      </c>
    </row>
    <row r="128" spans="1:9" s="7" customFormat="1" ht="31.5">
      <c r="A128" s="196" t="s">
        <v>550</v>
      </c>
      <c r="B128" s="34" t="s">
        <v>31</v>
      </c>
      <c r="C128" s="50">
        <f t="shared" si="5"/>
        <v>101</v>
      </c>
      <c r="D128" s="121">
        <f>D129+D130+D131+D134+D135+D136+D137+D138+D139+D140+D141+D142+D143+D144+D145+D146</f>
        <v>101</v>
      </c>
    </row>
    <row r="129" spans="1:4" s="7" customFormat="1">
      <c r="A129" s="31" t="s">
        <v>54</v>
      </c>
      <c r="B129" s="34" t="s">
        <v>31</v>
      </c>
      <c r="C129" s="50">
        <f t="shared" si="5"/>
        <v>0</v>
      </c>
      <c r="D129" s="114">
        <v>0</v>
      </c>
    </row>
    <row r="130" spans="1:4" s="7" customFormat="1">
      <c r="A130" s="31" t="s">
        <v>55</v>
      </c>
      <c r="B130" s="34" t="s">
        <v>31</v>
      </c>
      <c r="C130" s="50">
        <f t="shared" si="5"/>
        <v>6</v>
      </c>
      <c r="D130" s="114">
        <v>6</v>
      </c>
    </row>
    <row r="131" spans="1:4" s="7" customFormat="1" ht="47.25">
      <c r="A131" s="31" t="s">
        <v>465</v>
      </c>
      <c r="B131" s="34" t="s">
        <v>31</v>
      </c>
      <c r="C131" s="50">
        <f t="shared" si="5"/>
        <v>0</v>
      </c>
      <c r="D131" s="50">
        <f>D132+D133</f>
        <v>0</v>
      </c>
    </row>
    <row r="132" spans="1:4" s="7" customFormat="1">
      <c r="A132" s="122" t="s">
        <v>466</v>
      </c>
      <c r="B132" s="34" t="s">
        <v>31</v>
      </c>
      <c r="C132" s="50">
        <f t="shared" si="5"/>
        <v>0</v>
      </c>
      <c r="D132" s="114">
        <v>0</v>
      </c>
    </row>
    <row r="133" spans="1:4" s="7" customFormat="1">
      <c r="A133" s="122" t="s">
        <v>467</v>
      </c>
      <c r="B133" s="34" t="s">
        <v>31</v>
      </c>
      <c r="C133" s="50">
        <f t="shared" si="5"/>
        <v>0</v>
      </c>
      <c r="D133" s="114">
        <v>0</v>
      </c>
    </row>
    <row r="134" spans="1:4" s="7" customFormat="1">
      <c r="A134" s="31" t="s">
        <v>56</v>
      </c>
      <c r="B134" s="34" t="s">
        <v>31</v>
      </c>
      <c r="C134" s="50">
        <f t="shared" si="5"/>
        <v>0</v>
      </c>
      <c r="D134" s="114">
        <v>0</v>
      </c>
    </row>
    <row r="135" spans="1:4" s="7" customFormat="1">
      <c r="A135" s="31" t="s">
        <v>57</v>
      </c>
      <c r="B135" s="34" t="s">
        <v>31</v>
      </c>
      <c r="C135" s="50">
        <f t="shared" si="5"/>
        <v>1</v>
      </c>
      <c r="D135" s="114">
        <v>1</v>
      </c>
    </row>
    <row r="136" spans="1:4" s="7" customFormat="1">
      <c r="A136" s="31" t="s">
        <v>58</v>
      </c>
      <c r="B136" s="34" t="s">
        <v>31</v>
      </c>
      <c r="C136" s="50">
        <f t="shared" si="5"/>
        <v>4</v>
      </c>
      <c r="D136" s="114">
        <v>4</v>
      </c>
    </row>
    <row r="137" spans="1:4" s="7" customFormat="1" ht="15.75" customHeight="1">
      <c r="A137" s="31" t="s">
        <v>59</v>
      </c>
      <c r="B137" s="34" t="s">
        <v>31</v>
      </c>
      <c r="C137" s="50">
        <f t="shared" si="5"/>
        <v>15</v>
      </c>
      <c r="D137" s="114">
        <v>15</v>
      </c>
    </row>
    <row r="138" spans="1:4" s="7" customFormat="1">
      <c r="A138" s="31" t="s">
        <v>60</v>
      </c>
      <c r="B138" s="34" t="s">
        <v>31</v>
      </c>
      <c r="C138" s="50">
        <f t="shared" si="5"/>
        <v>7</v>
      </c>
      <c r="D138" s="114">
        <v>7</v>
      </c>
    </row>
    <row r="139" spans="1:4" s="7" customFormat="1" ht="31.5">
      <c r="A139" s="31" t="s">
        <v>61</v>
      </c>
      <c r="B139" s="34" t="s">
        <v>31</v>
      </c>
      <c r="C139" s="50">
        <f t="shared" si="5"/>
        <v>0</v>
      </c>
      <c r="D139" s="114">
        <v>0</v>
      </c>
    </row>
    <row r="140" spans="1:4" s="7" customFormat="1">
      <c r="A140" s="31" t="s">
        <v>62</v>
      </c>
      <c r="B140" s="34" t="s">
        <v>31</v>
      </c>
      <c r="C140" s="50">
        <f t="shared" si="5"/>
        <v>3</v>
      </c>
      <c r="D140" s="114">
        <v>3</v>
      </c>
    </row>
    <row r="141" spans="1:4" s="7" customFormat="1">
      <c r="A141" s="31" t="s">
        <v>63</v>
      </c>
      <c r="B141" s="34" t="s">
        <v>31</v>
      </c>
      <c r="C141" s="50">
        <f t="shared" si="5"/>
        <v>45</v>
      </c>
      <c r="D141" s="114">
        <v>45</v>
      </c>
    </row>
    <row r="142" spans="1:4" s="7" customFormat="1" ht="31.5">
      <c r="A142" s="31" t="s">
        <v>64</v>
      </c>
      <c r="B142" s="34" t="s">
        <v>31</v>
      </c>
      <c r="C142" s="50">
        <f t="shared" si="5"/>
        <v>7</v>
      </c>
      <c r="D142" s="114">
        <v>7</v>
      </c>
    </row>
    <row r="143" spans="1:4" s="7" customFormat="1" ht="31.5">
      <c r="A143" s="31" t="s">
        <v>65</v>
      </c>
      <c r="B143" s="34" t="s">
        <v>31</v>
      </c>
      <c r="C143" s="50">
        <f t="shared" si="5"/>
        <v>5</v>
      </c>
      <c r="D143" s="114">
        <v>5</v>
      </c>
    </row>
    <row r="144" spans="1:4" s="7" customFormat="1">
      <c r="A144" s="31" t="s">
        <v>66</v>
      </c>
      <c r="B144" s="34" t="s">
        <v>31</v>
      </c>
      <c r="C144" s="50">
        <f t="shared" si="5"/>
        <v>0</v>
      </c>
      <c r="D144" s="114">
        <v>0</v>
      </c>
    </row>
    <row r="145" spans="1:8" s="6" customFormat="1">
      <c r="A145" s="31" t="s">
        <v>67</v>
      </c>
      <c r="B145" s="34" t="s">
        <v>31</v>
      </c>
      <c r="C145" s="50">
        <f t="shared" si="5"/>
        <v>8</v>
      </c>
      <c r="D145" s="114">
        <v>8</v>
      </c>
      <c r="E145" s="6" t="s">
        <v>443</v>
      </c>
      <c r="G145" s="7"/>
      <c r="H145" s="7"/>
    </row>
    <row r="146" spans="1:8" s="7" customFormat="1">
      <c r="A146" s="31" t="s">
        <v>137</v>
      </c>
      <c r="B146" s="34" t="s">
        <v>31</v>
      </c>
      <c r="C146" s="50">
        <f t="shared" si="5"/>
        <v>0</v>
      </c>
      <c r="D146" s="114">
        <v>0</v>
      </c>
      <c r="E146" s="7" t="s">
        <v>444</v>
      </c>
    </row>
    <row r="147" spans="1:8" s="7" customFormat="1">
      <c r="A147" s="120" t="s">
        <v>553</v>
      </c>
      <c r="B147" s="123" t="s">
        <v>31</v>
      </c>
      <c r="C147" s="50">
        <f t="shared" si="5"/>
        <v>0</v>
      </c>
      <c r="D147" s="114"/>
      <c r="E147" s="7" t="s">
        <v>446</v>
      </c>
    </row>
    <row r="148" spans="1:8" s="7" customFormat="1">
      <c r="A148" s="120" t="s">
        <v>468</v>
      </c>
      <c r="B148" s="123" t="s">
        <v>31</v>
      </c>
      <c r="C148" s="50">
        <f t="shared" si="5"/>
        <v>59</v>
      </c>
      <c r="D148" s="114">
        <v>59</v>
      </c>
    </row>
    <row r="149" spans="1:8" s="7" customFormat="1" ht="30.75" customHeight="1">
      <c r="A149" s="120" t="s">
        <v>551</v>
      </c>
      <c r="B149" s="123" t="s">
        <v>31</v>
      </c>
      <c r="C149" s="50">
        <f t="shared" si="5"/>
        <v>46</v>
      </c>
      <c r="D149" s="50">
        <f>D150+D152+D153+D154+D155+D156+D157</f>
        <v>46</v>
      </c>
    </row>
    <row r="150" spans="1:8" s="7" customFormat="1" ht="31.5" customHeight="1">
      <c r="A150" s="124" t="s">
        <v>469</v>
      </c>
      <c r="B150" s="123" t="s">
        <v>31</v>
      </c>
      <c r="C150" s="50">
        <f t="shared" si="5"/>
        <v>1</v>
      </c>
      <c r="D150" s="114">
        <v>1</v>
      </c>
    </row>
    <row r="151" spans="1:8" s="7" customFormat="1" ht="15.75" customHeight="1">
      <c r="A151" s="125" t="s">
        <v>470</v>
      </c>
      <c r="B151" s="123" t="s">
        <v>31</v>
      </c>
      <c r="C151" s="50">
        <f t="shared" si="5"/>
        <v>1</v>
      </c>
      <c r="D151" s="114">
        <v>1</v>
      </c>
    </row>
    <row r="152" spans="1:8" s="7" customFormat="1" ht="15.75" customHeight="1">
      <c r="A152" s="126" t="s">
        <v>471</v>
      </c>
      <c r="B152" s="127" t="s">
        <v>31</v>
      </c>
      <c r="C152" s="50">
        <f t="shared" si="5"/>
        <v>6</v>
      </c>
      <c r="D152" s="114">
        <v>6</v>
      </c>
    </row>
    <row r="153" spans="1:8" s="7" customFormat="1" ht="15.75" customHeight="1">
      <c r="A153" s="126" t="s">
        <v>472</v>
      </c>
      <c r="B153" s="127" t="s">
        <v>31</v>
      </c>
      <c r="C153" s="50">
        <f t="shared" si="5"/>
        <v>8</v>
      </c>
      <c r="D153" s="114">
        <v>8</v>
      </c>
    </row>
    <row r="154" spans="1:8" s="7" customFormat="1" ht="15.75" customHeight="1">
      <c r="A154" s="126" t="s">
        <v>547</v>
      </c>
      <c r="B154" s="127" t="s">
        <v>31</v>
      </c>
      <c r="C154" s="50">
        <f t="shared" si="5"/>
        <v>1</v>
      </c>
      <c r="D154" s="114">
        <v>1</v>
      </c>
    </row>
    <row r="155" spans="1:8" s="7" customFormat="1" ht="15.75" customHeight="1">
      <c r="A155" s="126" t="s">
        <v>548</v>
      </c>
      <c r="B155" s="187" t="s">
        <v>31</v>
      </c>
      <c r="C155" s="50">
        <f t="shared" si="5"/>
        <v>1</v>
      </c>
      <c r="D155" s="198">
        <v>1</v>
      </c>
    </row>
    <row r="156" spans="1:8" s="7" customFormat="1" ht="15.75" customHeight="1">
      <c r="A156" s="126" t="s">
        <v>473</v>
      </c>
      <c r="B156" s="187" t="s">
        <v>31</v>
      </c>
      <c r="C156" s="50">
        <f t="shared" si="5"/>
        <v>16</v>
      </c>
      <c r="D156" s="198">
        <v>16</v>
      </c>
    </row>
    <row r="157" spans="1:8" s="7" customFormat="1" ht="15.75" customHeight="1">
      <c r="A157" s="126" t="s">
        <v>552</v>
      </c>
      <c r="B157" s="187" t="s">
        <v>31</v>
      </c>
      <c r="C157" s="50">
        <f t="shared" si="5"/>
        <v>13</v>
      </c>
      <c r="D157" s="198">
        <v>13</v>
      </c>
    </row>
    <row r="158" spans="1:8" s="7" customFormat="1" ht="15.75" customHeight="1">
      <c r="A158" s="227" t="s">
        <v>198</v>
      </c>
      <c r="B158" s="227"/>
      <c r="C158" s="227"/>
      <c r="D158" s="227"/>
    </row>
    <row r="159" spans="1:8" s="7" customFormat="1" ht="15.75" customHeight="1">
      <c r="A159" s="128" t="s">
        <v>171</v>
      </c>
      <c r="B159" s="129" t="s">
        <v>68</v>
      </c>
      <c r="C159" s="54">
        <f>SUM(D159:D159)/3</f>
        <v>0</v>
      </c>
      <c r="D159" s="130">
        <v>0</v>
      </c>
    </row>
    <row r="160" spans="1:8" s="7" customFormat="1" ht="32.25" customHeight="1">
      <c r="A160" s="19" t="s">
        <v>172</v>
      </c>
      <c r="B160" s="34" t="s">
        <v>31</v>
      </c>
      <c r="C160" s="23">
        <f>SUM(D160:D160)</f>
        <v>21</v>
      </c>
      <c r="D160" s="131">
        <v>21</v>
      </c>
    </row>
    <row r="161" spans="1:4" s="7" customFormat="1" ht="15.75" customHeight="1">
      <c r="A161" s="12" t="s">
        <v>173</v>
      </c>
      <c r="B161" s="18" t="s">
        <v>68</v>
      </c>
      <c r="C161" s="23">
        <f>SUM(D161:D161)</f>
        <v>333375</v>
      </c>
      <c r="D161" s="132">
        <v>333375</v>
      </c>
    </row>
    <row r="162" spans="1:4" s="7" customFormat="1" ht="15.75" customHeight="1">
      <c r="A162" s="52" t="s">
        <v>439</v>
      </c>
      <c r="B162" s="51" t="s">
        <v>68</v>
      </c>
      <c r="C162" s="54">
        <f>C161/C160</f>
        <v>15875</v>
      </c>
      <c r="D162" s="28">
        <v>15875</v>
      </c>
    </row>
    <row r="163" spans="1:4" s="7" customFormat="1">
      <c r="A163" s="228" t="s">
        <v>199</v>
      </c>
      <c r="B163" s="228"/>
      <c r="C163" s="228"/>
      <c r="D163" s="228"/>
    </row>
    <row r="164" spans="1:4" s="7" customFormat="1">
      <c r="A164" s="36" t="s">
        <v>98</v>
      </c>
      <c r="B164" s="37" t="s">
        <v>69</v>
      </c>
      <c r="C164" s="23">
        <f t="shared" ref="C164:C210" si="6">SUM(D164:D164)</f>
        <v>11649.24</v>
      </c>
      <c r="D164" s="59">
        <f>D165+D175+D189</f>
        <v>11649.24</v>
      </c>
    </row>
    <row r="165" spans="1:4" s="7" customFormat="1" ht="42.75" customHeight="1">
      <c r="A165" s="38" t="s">
        <v>92</v>
      </c>
      <c r="B165" s="37" t="s">
        <v>69</v>
      </c>
      <c r="C165" s="23">
        <f t="shared" si="6"/>
        <v>450.95</v>
      </c>
      <c r="D165" s="39">
        <f>D166+D167+D169+D172+D174</f>
        <v>450.95</v>
      </c>
    </row>
    <row r="166" spans="1:4" s="7" customFormat="1" ht="32.25" customHeight="1">
      <c r="A166" s="40" t="s">
        <v>70</v>
      </c>
      <c r="B166" s="37" t="s">
        <v>69</v>
      </c>
      <c r="C166" s="23">
        <f t="shared" si="6"/>
        <v>414.65</v>
      </c>
      <c r="D166" s="201">
        <v>414.65</v>
      </c>
    </row>
    <row r="167" spans="1:4" s="7" customFormat="1" ht="31.5" customHeight="1">
      <c r="A167" s="40" t="s">
        <v>71</v>
      </c>
      <c r="B167" s="37" t="s">
        <v>69</v>
      </c>
      <c r="C167" s="23">
        <f t="shared" si="6"/>
        <v>0</v>
      </c>
      <c r="D167" s="39">
        <f>D168</f>
        <v>0</v>
      </c>
    </row>
    <row r="168" spans="1:4" s="7" customFormat="1" ht="31.5" customHeight="1">
      <c r="A168" s="41" t="s">
        <v>138</v>
      </c>
      <c r="B168" s="37" t="s">
        <v>69</v>
      </c>
      <c r="C168" s="23">
        <f t="shared" si="6"/>
        <v>0</v>
      </c>
      <c r="D168" s="76">
        <v>0</v>
      </c>
    </row>
    <row r="169" spans="1:4" s="7" customFormat="1" ht="15.6" customHeight="1">
      <c r="A169" s="40" t="s">
        <v>166</v>
      </c>
      <c r="B169" s="37" t="s">
        <v>69</v>
      </c>
      <c r="C169" s="23">
        <f t="shared" si="6"/>
        <v>29.33</v>
      </c>
      <c r="D169" s="39">
        <f>D170+D171</f>
        <v>29.33</v>
      </c>
    </row>
    <row r="170" spans="1:4" s="6" customFormat="1" ht="31.5" customHeight="1">
      <c r="A170" s="41" t="s">
        <v>139</v>
      </c>
      <c r="B170" s="37" t="s">
        <v>69</v>
      </c>
      <c r="C170" s="23">
        <f t="shared" si="6"/>
        <v>12.15</v>
      </c>
      <c r="D170" s="202">
        <v>12.15</v>
      </c>
    </row>
    <row r="171" spans="1:4" s="6" customFormat="1" ht="31.5" customHeight="1">
      <c r="A171" s="41" t="s">
        <v>140</v>
      </c>
      <c r="B171" s="37" t="s">
        <v>69</v>
      </c>
      <c r="C171" s="23">
        <f t="shared" si="6"/>
        <v>17.18</v>
      </c>
      <c r="D171" s="57">
        <v>17.18</v>
      </c>
    </row>
    <row r="172" spans="1:4" s="7" customFormat="1" ht="47.25" customHeight="1">
      <c r="A172" s="40" t="s">
        <v>85</v>
      </c>
      <c r="B172" s="37" t="s">
        <v>69</v>
      </c>
      <c r="C172" s="23">
        <f t="shared" si="6"/>
        <v>6.97</v>
      </c>
      <c r="D172" s="39">
        <f>D173</f>
        <v>6.97</v>
      </c>
    </row>
    <row r="173" spans="1:4" s="7" customFormat="1">
      <c r="A173" s="41" t="s">
        <v>141</v>
      </c>
      <c r="B173" s="37" t="s">
        <v>69</v>
      </c>
      <c r="C173" s="23">
        <f t="shared" si="6"/>
        <v>6.97</v>
      </c>
      <c r="D173" s="76">
        <v>6.97</v>
      </c>
    </row>
    <row r="174" spans="1:4" s="7" customFormat="1">
      <c r="A174" s="40" t="s">
        <v>86</v>
      </c>
      <c r="B174" s="37" t="s">
        <v>69</v>
      </c>
      <c r="C174" s="23">
        <f t="shared" si="6"/>
        <v>0</v>
      </c>
      <c r="D174" s="78">
        <v>0</v>
      </c>
    </row>
    <row r="175" spans="1:4" s="7" customFormat="1">
      <c r="A175" s="38" t="s">
        <v>142</v>
      </c>
      <c r="B175" s="37" t="s">
        <v>69</v>
      </c>
      <c r="C175" s="23">
        <f t="shared" si="6"/>
        <v>550.80999999999995</v>
      </c>
      <c r="D175" s="59">
        <f>D176+D181+D182+D186+D187+D188</f>
        <v>550.80999999999995</v>
      </c>
    </row>
    <row r="176" spans="1:4" s="7" customFormat="1" ht="31.5">
      <c r="A176" s="42" t="s">
        <v>72</v>
      </c>
      <c r="B176" s="37" t="s">
        <v>69</v>
      </c>
      <c r="C176" s="23">
        <f t="shared" si="6"/>
        <v>163.49</v>
      </c>
      <c r="D176" s="39">
        <f>D177+D180</f>
        <v>163.49</v>
      </c>
    </row>
    <row r="177" spans="1:4" s="6" customFormat="1" ht="47.25">
      <c r="A177" s="43" t="s">
        <v>73</v>
      </c>
      <c r="B177" s="37" t="s">
        <v>69</v>
      </c>
      <c r="C177" s="23">
        <f t="shared" si="6"/>
        <v>0</v>
      </c>
      <c r="D177" s="39">
        <f>D178+D179</f>
        <v>0</v>
      </c>
    </row>
    <row r="178" spans="1:4" s="6" customFormat="1" ht="31.5" customHeight="1">
      <c r="A178" s="41" t="s">
        <v>455</v>
      </c>
      <c r="B178" s="37" t="s">
        <v>69</v>
      </c>
      <c r="C178" s="23">
        <f t="shared" si="6"/>
        <v>0</v>
      </c>
      <c r="D178" s="79">
        <v>0</v>
      </c>
    </row>
    <row r="179" spans="1:4" s="7" customFormat="1" ht="31.5" customHeight="1">
      <c r="A179" s="41" t="s">
        <v>143</v>
      </c>
      <c r="B179" s="37" t="s">
        <v>69</v>
      </c>
      <c r="C179" s="23">
        <f t="shared" si="6"/>
        <v>0</v>
      </c>
      <c r="D179" s="79">
        <v>0</v>
      </c>
    </row>
    <row r="180" spans="1:4" s="7" customFormat="1" ht="31.5">
      <c r="A180" s="43" t="s">
        <v>144</v>
      </c>
      <c r="B180" s="37" t="s">
        <v>69</v>
      </c>
      <c r="C180" s="23">
        <f t="shared" si="6"/>
        <v>163.49</v>
      </c>
      <c r="D180" s="79">
        <v>163.49</v>
      </c>
    </row>
    <row r="181" spans="1:4" s="7" customFormat="1" ht="31.5">
      <c r="A181" s="42" t="s">
        <v>145</v>
      </c>
      <c r="B181" s="37" t="s">
        <v>69</v>
      </c>
      <c r="C181" s="23">
        <f t="shared" si="6"/>
        <v>384.08</v>
      </c>
      <c r="D181" s="57">
        <v>384.08</v>
      </c>
    </row>
    <row r="182" spans="1:4" s="7" customFormat="1" ht="31.5">
      <c r="A182" s="42" t="s">
        <v>74</v>
      </c>
      <c r="B182" s="37" t="s">
        <v>69</v>
      </c>
      <c r="C182" s="23">
        <f t="shared" si="6"/>
        <v>0</v>
      </c>
      <c r="D182" s="39">
        <f>D183+D184+D185</f>
        <v>0</v>
      </c>
    </row>
    <row r="183" spans="1:4" s="7" customFormat="1">
      <c r="A183" s="41" t="s">
        <v>146</v>
      </c>
      <c r="B183" s="37" t="s">
        <v>69</v>
      </c>
      <c r="C183" s="23">
        <f t="shared" si="6"/>
        <v>0</v>
      </c>
      <c r="D183" s="79">
        <v>0</v>
      </c>
    </row>
    <row r="184" spans="1:4" s="7" customFormat="1">
      <c r="A184" s="41" t="s">
        <v>147</v>
      </c>
      <c r="B184" s="37" t="s">
        <v>69</v>
      </c>
      <c r="C184" s="23">
        <f t="shared" si="6"/>
        <v>0</v>
      </c>
      <c r="D184" s="95">
        <v>0</v>
      </c>
    </row>
    <row r="185" spans="1:4" s="7" customFormat="1" ht="31.5">
      <c r="A185" s="41" t="s">
        <v>148</v>
      </c>
      <c r="B185" s="37" t="s">
        <v>69</v>
      </c>
      <c r="C185" s="23">
        <f t="shared" si="6"/>
        <v>0</v>
      </c>
      <c r="D185" s="81">
        <v>0</v>
      </c>
    </row>
    <row r="186" spans="1:4" s="7" customFormat="1">
      <c r="A186" s="42" t="s">
        <v>75</v>
      </c>
      <c r="B186" s="37" t="s">
        <v>69</v>
      </c>
      <c r="C186" s="23">
        <f t="shared" si="6"/>
        <v>0</v>
      </c>
      <c r="D186" s="82">
        <v>0</v>
      </c>
    </row>
    <row r="187" spans="1:4" s="7" customFormat="1">
      <c r="A187" s="42" t="s">
        <v>76</v>
      </c>
      <c r="B187" s="37" t="s">
        <v>69</v>
      </c>
      <c r="C187" s="23">
        <f t="shared" si="6"/>
        <v>0</v>
      </c>
      <c r="D187" s="82">
        <v>0</v>
      </c>
    </row>
    <row r="188" spans="1:4" s="7" customFormat="1">
      <c r="A188" s="42" t="s">
        <v>77</v>
      </c>
      <c r="B188" s="37" t="s">
        <v>69</v>
      </c>
      <c r="C188" s="23">
        <f t="shared" si="6"/>
        <v>3.24</v>
      </c>
      <c r="D188" s="80">
        <v>3.24</v>
      </c>
    </row>
    <row r="189" spans="1:4" s="7" customFormat="1" ht="31.5">
      <c r="A189" s="38" t="s">
        <v>149</v>
      </c>
      <c r="B189" s="37" t="s">
        <v>69</v>
      </c>
      <c r="C189" s="23">
        <f t="shared" si="6"/>
        <v>10647.48</v>
      </c>
      <c r="D189" s="39">
        <f>D190+D194+D195</f>
        <v>10647.48</v>
      </c>
    </row>
    <row r="190" spans="1:4" s="7" customFormat="1" ht="31.5">
      <c r="A190" s="41" t="s">
        <v>150</v>
      </c>
      <c r="B190" s="37" t="s">
        <v>69</v>
      </c>
      <c r="C190" s="23">
        <f t="shared" si="6"/>
        <v>9760</v>
      </c>
      <c r="D190" s="29">
        <f>D191+D192+D193</f>
        <v>9760</v>
      </c>
    </row>
    <row r="191" spans="1:4" s="7" customFormat="1" ht="31.5">
      <c r="A191" s="43" t="s">
        <v>93</v>
      </c>
      <c r="B191" s="37" t="s">
        <v>69</v>
      </c>
      <c r="C191" s="23">
        <f t="shared" si="6"/>
        <v>8806</v>
      </c>
      <c r="D191" s="81">
        <v>8806</v>
      </c>
    </row>
    <row r="192" spans="1:4" s="7" customFormat="1">
      <c r="A192" s="43" t="s">
        <v>105</v>
      </c>
      <c r="B192" s="37" t="s">
        <v>69</v>
      </c>
      <c r="C192" s="23">
        <f t="shared" si="6"/>
        <v>175.4</v>
      </c>
      <c r="D192" s="57">
        <v>175.4</v>
      </c>
    </row>
    <row r="193" spans="1:4" s="7" customFormat="1">
      <c r="A193" s="41" t="s">
        <v>447</v>
      </c>
      <c r="B193" s="37" t="s">
        <v>69</v>
      </c>
      <c r="C193" s="23">
        <f t="shared" si="6"/>
        <v>778.6</v>
      </c>
      <c r="D193" s="83">
        <v>778.6</v>
      </c>
    </row>
    <row r="194" spans="1:4" s="8" customFormat="1">
      <c r="A194" s="41" t="s">
        <v>474</v>
      </c>
      <c r="B194" s="37" t="s">
        <v>69</v>
      </c>
      <c r="C194" s="23">
        <f t="shared" si="6"/>
        <v>887.48</v>
      </c>
      <c r="D194" s="83">
        <v>887.48</v>
      </c>
    </row>
    <row r="195" spans="1:4" s="8" customFormat="1" ht="31.5">
      <c r="A195" s="19" t="s">
        <v>174</v>
      </c>
      <c r="B195" s="37" t="s">
        <v>69</v>
      </c>
      <c r="C195" s="23">
        <f t="shared" si="6"/>
        <v>0</v>
      </c>
      <c r="D195" s="81">
        <v>0</v>
      </c>
    </row>
    <row r="196" spans="1:4" s="8" customFormat="1">
      <c r="A196" s="44" t="s">
        <v>78</v>
      </c>
      <c r="B196" s="37" t="s">
        <v>69</v>
      </c>
      <c r="C196" s="23">
        <f t="shared" si="6"/>
        <v>11629.9</v>
      </c>
      <c r="D196" s="39">
        <f>D197+D198+D199+D200+D201+D202+D203+D204+D205+D206+D207+D208</f>
        <v>11629.9</v>
      </c>
    </row>
    <row r="197" spans="1:4" s="8" customFormat="1" ht="33.75" customHeight="1">
      <c r="A197" s="45" t="s">
        <v>79</v>
      </c>
      <c r="B197" s="37" t="s">
        <v>69</v>
      </c>
      <c r="C197" s="23">
        <f t="shared" si="6"/>
        <v>4992.3</v>
      </c>
      <c r="D197" s="133">
        <v>4992.3</v>
      </c>
    </row>
    <row r="198" spans="1:4" s="8" customFormat="1">
      <c r="A198" s="45" t="s">
        <v>80</v>
      </c>
      <c r="B198" s="37" t="s">
        <v>69</v>
      </c>
      <c r="C198" s="23">
        <f t="shared" si="6"/>
        <v>172.4</v>
      </c>
      <c r="D198" s="133">
        <v>172.4</v>
      </c>
    </row>
    <row r="199" spans="1:4" s="8" customFormat="1" ht="31.5">
      <c r="A199" s="45" t="s">
        <v>175</v>
      </c>
      <c r="B199" s="37" t="s">
        <v>69</v>
      </c>
      <c r="C199" s="23">
        <f t="shared" si="6"/>
        <v>60.3</v>
      </c>
      <c r="D199" s="133">
        <v>60.3</v>
      </c>
    </row>
    <row r="200" spans="1:4" s="8" customFormat="1" ht="15" customHeight="1">
      <c r="A200" s="45" t="s">
        <v>84</v>
      </c>
      <c r="B200" s="37" t="s">
        <v>69</v>
      </c>
      <c r="C200" s="23">
        <f t="shared" si="6"/>
        <v>764.6</v>
      </c>
      <c r="D200" s="133">
        <v>764.6</v>
      </c>
    </row>
    <row r="201" spans="1:4" s="8" customFormat="1">
      <c r="A201" s="45" t="s">
        <v>81</v>
      </c>
      <c r="B201" s="37" t="s">
        <v>69</v>
      </c>
      <c r="C201" s="23">
        <f t="shared" si="6"/>
        <v>675</v>
      </c>
      <c r="D201" s="133">
        <v>675</v>
      </c>
    </row>
    <row r="202" spans="1:4" s="8" customFormat="1" ht="19.5" customHeight="1">
      <c r="A202" s="45" t="s">
        <v>151</v>
      </c>
      <c r="B202" s="37" t="s">
        <v>69</v>
      </c>
      <c r="C202" s="23">
        <f t="shared" si="6"/>
        <v>560.20000000000005</v>
      </c>
      <c r="D202" s="133">
        <v>560.20000000000005</v>
      </c>
    </row>
    <row r="203" spans="1:4" s="8" customFormat="1">
      <c r="A203" s="45" t="s">
        <v>82</v>
      </c>
      <c r="B203" s="37" t="s">
        <v>69</v>
      </c>
      <c r="C203" s="23">
        <f t="shared" si="6"/>
        <v>194.1</v>
      </c>
      <c r="D203" s="133">
        <v>194.1</v>
      </c>
    </row>
    <row r="204" spans="1:4" s="8" customFormat="1">
      <c r="A204" s="45" t="s">
        <v>176</v>
      </c>
      <c r="B204" s="37" t="s">
        <v>69</v>
      </c>
      <c r="C204" s="23">
        <f t="shared" si="6"/>
        <v>3706.3</v>
      </c>
      <c r="D204" s="133">
        <v>3706.3</v>
      </c>
    </row>
    <row r="205" spans="1:4" s="8" customFormat="1">
      <c r="A205" s="45" t="s">
        <v>169</v>
      </c>
      <c r="B205" s="37" t="s">
        <v>69</v>
      </c>
      <c r="C205" s="23">
        <f t="shared" si="6"/>
        <v>0</v>
      </c>
      <c r="D205" s="133">
        <v>0</v>
      </c>
    </row>
    <row r="206" spans="1:4" s="8" customFormat="1">
      <c r="A206" s="45" t="s">
        <v>177</v>
      </c>
      <c r="B206" s="37" t="s">
        <v>69</v>
      </c>
      <c r="C206" s="23">
        <f t="shared" si="6"/>
        <v>145.9</v>
      </c>
      <c r="D206" s="133">
        <v>145.9</v>
      </c>
    </row>
    <row r="207" spans="1:4" s="8" customFormat="1">
      <c r="A207" s="45" t="s">
        <v>179</v>
      </c>
      <c r="B207" s="37" t="s">
        <v>69</v>
      </c>
      <c r="C207" s="23">
        <f t="shared" si="6"/>
        <v>358.8</v>
      </c>
      <c r="D207" s="133">
        <v>358.8</v>
      </c>
    </row>
    <row r="208" spans="1:4" s="8" customFormat="1" ht="15.75" customHeight="1">
      <c r="A208" s="45" t="s">
        <v>178</v>
      </c>
      <c r="B208" s="37" t="s">
        <v>69</v>
      </c>
      <c r="C208" s="23">
        <f t="shared" si="6"/>
        <v>0</v>
      </c>
      <c r="D208" s="133">
        <v>0</v>
      </c>
    </row>
    <row r="209" spans="1:4" s="7" customFormat="1" ht="15.75" customHeight="1">
      <c r="A209" s="46" t="s">
        <v>152</v>
      </c>
      <c r="B209" s="37" t="s">
        <v>69</v>
      </c>
      <c r="C209" s="23">
        <f t="shared" si="6"/>
        <v>0</v>
      </c>
      <c r="D209" s="133">
        <v>0</v>
      </c>
    </row>
    <row r="210" spans="1:4" s="7" customFormat="1" ht="17.25" customHeight="1">
      <c r="A210" s="24" t="s">
        <v>180</v>
      </c>
      <c r="B210" s="134" t="s">
        <v>182</v>
      </c>
      <c r="C210" s="23">
        <f t="shared" si="6"/>
        <v>19.340000000000146</v>
      </c>
      <c r="D210" s="39">
        <f>D164-D196</f>
        <v>19.340000000000146</v>
      </c>
    </row>
    <row r="211" spans="1:4" s="7" customFormat="1">
      <c r="A211" s="227" t="s">
        <v>200</v>
      </c>
      <c r="B211" s="227"/>
      <c r="C211" s="227"/>
      <c r="D211" s="227"/>
    </row>
    <row r="212" spans="1:4" s="7" customFormat="1">
      <c r="A212" s="16" t="s">
        <v>99</v>
      </c>
      <c r="B212" s="37" t="s">
        <v>69</v>
      </c>
      <c r="C212" s="23">
        <f t="shared" ref="C212:C217" si="7">SUM(D212:D212)</f>
        <v>48657.7</v>
      </c>
      <c r="D212" s="23">
        <f>D213+D214</f>
        <v>48657.7</v>
      </c>
    </row>
    <row r="213" spans="1:4" s="7" customFormat="1" ht="18.75" customHeight="1">
      <c r="A213" s="31" t="s">
        <v>153</v>
      </c>
      <c r="B213" s="37" t="s">
        <v>69</v>
      </c>
      <c r="C213" s="23">
        <f t="shared" si="7"/>
        <v>2911.5</v>
      </c>
      <c r="D213" s="54">
        <v>2911.5</v>
      </c>
    </row>
    <row r="214" spans="1:4" s="7" customFormat="1">
      <c r="A214" s="47" t="s">
        <v>154</v>
      </c>
      <c r="B214" s="37" t="s">
        <v>69</v>
      </c>
      <c r="C214" s="23">
        <f t="shared" si="7"/>
        <v>45746.2</v>
      </c>
      <c r="D214" s="75">
        <v>45746.2</v>
      </c>
    </row>
    <row r="215" spans="1:4" s="7" customFormat="1">
      <c r="A215" s="48" t="s">
        <v>155</v>
      </c>
      <c r="B215" s="37" t="s">
        <v>69</v>
      </c>
      <c r="C215" s="23">
        <f t="shared" si="7"/>
        <v>45746.2</v>
      </c>
      <c r="D215" s="75">
        <v>45746.2</v>
      </c>
    </row>
    <row r="216" spans="1:4" s="7" customFormat="1" ht="17.25" customHeight="1">
      <c r="A216" s="48" t="s">
        <v>156</v>
      </c>
      <c r="B216" s="37" t="s">
        <v>69</v>
      </c>
      <c r="C216" s="23">
        <f t="shared" si="7"/>
        <v>24899.3</v>
      </c>
      <c r="D216" s="75">
        <v>24899.3</v>
      </c>
    </row>
    <row r="217" spans="1:4" s="7" customFormat="1">
      <c r="A217" s="31" t="s">
        <v>157</v>
      </c>
      <c r="B217" s="37" t="s">
        <v>69</v>
      </c>
      <c r="C217" s="23">
        <f t="shared" si="7"/>
        <v>3254.4</v>
      </c>
      <c r="D217" s="75">
        <v>3254.4</v>
      </c>
    </row>
    <row r="218" spans="1:4" s="7" customFormat="1">
      <c r="A218" s="229" t="s">
        <v>422</v>
      </c>
      <c r="B218" s="229"/>
      <c r="C218" s="229"/>
      <c r="D218" s="229"/>
    </row>
    <row r="219" spans="1:4" s="7" customFormat="1">
      <c r="A219" s="229" t="s">
        <v>416</v>
      </c>
      <c r="B219" s="229"/>
      <c r="C219" s="229"/>
      <c r="D219" s="229"/>
    </row>
    <row r="220" spans="1:4" s="7" customFormat="1">
      <c r="A220" s="135" t="s">
        <v>202</v>
      </c>
      <c r="B220" s="136" t="s">
        <v>48</v>
      </c>
      <c r="C220" s="23">
        <f t="shared" ref="C220:C251" si="8">SUM(D220:D220)</f>
        <v>0</v>
      </c>
      <c r="D220" s="137"/>
    </row>
    <row r="221" spans="1:4" s="7" customFormat="1">
      <c r="A221" s="138" t="s">
        <v>475</v>
      </c>
      <c r="B221" s="139" t="s">
        <v>48</v>
      </c>
      <c r="C221" s="23">
        <f t="shared" si="8"/>
        <v>1</v>
      </c>
      <c r="D221" s="97">
        <v>1</v>
      </c>
    </row>
    <row r="222" spans="1:4" s="7" customFormat="1">
      <c r="A222" s="138" t="s">
        <v>476</v>
      </c>
      <c r="B222" s="139" t="s">
        <v>204</v>
      </c>
      <c r="C222" s="23">
        <f t="shared" si="8"/>
        <v>25.5</v>
      </c>
      <c r="D222" s="97">
        <v>25.5</v>
      </c>
    </row>
    <row r="223" spans="1:4" s="7" customFormat="1" ht="30">
      <c r="A223" s="140" t="s">
        <v>477</v>
      </c>
      <c r="B223" s="139" t="s">
        <v>31</v>
      </c>
      <c r="C223" s="23">
        <f t="shared" si="8"/>
        <v>1</v>
      </c>
      <c r="D223" s="141">
        <v>1</v>
      </c>
    </row>
    <row r="224" spans="1:4" s="7" customFormat="1">
      <c r="A224" s="140" t="s">
        <v>478</v>
      </c>
      <c r="B224" s="139" t="s">
        <v>31</v>
      </c>
      <c r="C224" s="23">
        <f t="shared" si="8"/>
        <v>1</v>
      </c>
      <c r="D224" s="97">
        <v>1</v>
      </c>
    </row>
    <row r="225" spans="1:4" s="7" customFormat="1" ht="15.75" customHeight="1">
      <c r="A225" s="140" t="s">
        <v>205</v>
      </c>
      <c r="B225" s="139" t="s">
        <v>479</v>
      </c>
      <c r="C225" s="23">
        <f t="shared" si="8"/>
        <v>2604</v>
      </c>
      <c r="D225" s="197">
        <v>2604</v>
      </c>
    </row>
    <row r="226" spans="1:4" s="7" customFormat="1" ht="16.5" customHeight="1">
      <c r="A226" s="140" t="s">
        <v>480</v>
      </c>
      <c r="B226" s="139" t="s">
        <v>479</v>
      </c>
      <c r="C226" s="23">
        <f t="shared" si="8"/>
        <v>312</v>
      </c>
      <c r="D226" s="97">
        <v>312</v>
      </c>
    </row>
    <row r="227" spans="1:4" s="7" customFormat="1">
      <c r="A227" s="138" t="s">
        <v>206</v>
      </c>
      <c r="B227" s="139" t="s">
        <v>479</v>
      </c>
      <c r="C227" s="23">
        <f t="shared" si="8"/>
        <v>1289</v>
      </c>
      <c r="D227" s="97">
        <v>1289</v>
      </c>
    </row>
    <row r="228" spans="1:4" s="7" customFormat="1" ht="15.75" customHeight="1">
      <c r="A228" s="138" t="s">
        <v>481</v>
      </c>
      <c r="B228" s="139" t="s">
        <v>31</v>
      </c>
      <c r="C228" s="23">
        <f t="shared" si="8"/>
        <v>826</v>
      </c>
      <c r="D228" s="97">
        <v>826</v>
      </c>
    </row>
    <row r="229" spans="1:4" s="7" customFormat="1" ht="15.75" customHeight="1">
      <c r="A229" s="140" t="s">
        <v>207</v>
      </c>
      <c r="B229" s="139" t="s">
        <v>31</v>
      </c>
      <c r="C229" s="23">
        <f t="shared" si="8"/>
        <v>121</v>
      </c>
      <c r="D229" s="97">
        <v>121</v>
      </c>
    </row>
    <row r="230" spans="1:4" s="7" customFormat="1" ht="17.25" customHeight="1">
      <c r="A230" s="142" t="s">
        <v>208</v>
      </c>
      <c r="B230" s="139" t="s">
        <v>48</v>
      </c>
      <c r="C230" s="23">
        <f t="shared" si="8"/>
        <v>1</v>
      </c>
      <c r="D230" s="97">
        <v>1</v>
      </c>
    </row>
    <row r="231" spans="1:4" s="7" customFormat="1" ht="15.75" customHeight="1">
      <c r="A231" s="140" t="s">
        <v>209</v>
      </c>
      <c r="B231" s="139" t="s">
        <v>204</v>
      </c>
      <c r="C231" s="23">
        <f t="shared" ref="C231:C238" si="9">SUM(D231:D231)</f>
        <v>223.1</v>
      </c>
      <c r="D231" s="97">
        <v>223.1</v>
      </c>
    </row>
    <row r="232" spans="1:4" s="7" customFormat="1" ht="15.75" customHeight="1">
      <c r="A232" s="140" t="s">
        <v>210</v>
      </c>
      <c r="B232" s="139" t="s">
        <v>83</v>
      </c>
      <c r="C232" s="23">
        <f t="shared" si="9"/>
        <v>120</v>
      </c>
      <c r="D232" s="97">
        <v>120</v>
      </c>
    </row>
    <row r="233" spans="1:4" s="7" customFormat="1" ht="16.5" customHeight="1">
      <c r="A233" s="140" t="s">
        <v>482</v>
      </c>
      <c r="B233" s="139" t="s">
        <v>31</v>
      </c>
      <c r="C233" s="23">
        <f t="shared" si="9"/>
        <v>6</v>
      </c>
      <c r="D233" s="97">
        <v>6</v>
      </c>
    </row>
    <row r="234" spans="1:4" s="7" customFormat="1" ht="15.6" customHeight="1">
      <c r="A234" s="143" t="s">
        <v>483</v>
      </c>
      <c r="B234" s="139" t="s">
        <v>31</v>
      </c>
      <c r="C234" s="23">
        <f t="shared" si="9"/>
        <v>5</v>
      </c>
      <c r="D234" s="97">
        <v>5</v>
      </c>
    </row>
    <row r="235" spans="1:4" s="7" customFormat="1">
      <c r="A235" s="142" t="s">
        <v>211</v>
      </c>
      <c r="B235" s="139" t="s">
        <v>48</v>
      </c>
      <c r="C235" s="23">
        <f t="shared" si="9"/>
        <v>0</v>
      </c>
      <c r="D235" s="97"/>
    </row>
    <row r="236" spans="1:4" s="7" customFormat="1">
      <c r="A236" s="140" t="s">
        <v>203</v>
      </c>
      <c r="B236" s="139" t="s">
        <v>204</v>
      </c>
      <c r="C236" s="23">
        <f t="shared" si="9"/>
        <v>0</v>
      </c>
      <c r="D236" s="97"/>
    </row>
    <row r="237" spans="1:4" s="7" customFormat="1">
      <c r="A237" s="140" t="s">
        <v>212</v>
      </c>
      <c r="B237" s="139" t="s">
        <v>83</v>
      </c>
      <c r="C237" s="23">
        <f t="shared" si="9"/>
        <v>0</v>
      </c>
      <c r="D237" s="97"/>
    </row>
    <row r="238" spans="1:4" s="7" customFormat="1">
      <c r="A238" s="140" t="s">
        <v>484</v>
      </c>
      <c r="B238" s="139" t="s">
        <v>31</v>
      </c>
      <c r="C238" s="23">
        <f t="shared" si="9"/>
        <v>0</v>
      </c>
      <c r="D238" s="97"/>
    </row>
    <row r="239" spans="1:4" s="7" customFormat="1">
      <c r="A239" s="143" t="s">
        <v>483</v>
      </c>
      <c r="B239" s="139" t="s">
        <v>31</v>
      </c>
      <c r="C239" s="23">
        <f t="shared" si="8"/>
        <v>0</v>
      </c>
      <c r="D239" s="97"/>
    </row>
    <row r="240" spans="1:4" s="7" customFormat="1">
      <c r="A240" s="140" t="s">
        <v>213</v>
      </c>
      <c r="B240" s="139" t="s">
        <v>485</v>
      </c>
      <c r="C240" s="23">
        <f t="shared" si="8"/>
        <v>368</v>
      </c>
      <c r="D240" s="97">
        <v>368</v>
      </c>
    </row>
    <row r="241" spans="1:4" s="7" customFormat="1" ht="15" customHeight="1">
      <c r="A241" s="140" t="s">
        <v>214</v>
      </c>
      <c r="B241" s="139" t="s">
        <v>31</v>
      </c>
      <c r="C241" s="23">
        <f t="shared" si="8"/>
        <v>11145</v>
      </c>
      <c r="D241" s="97">
        <v>11145</v>
      </c>
    </row>
    <row r="242" spans="1:4" s="7" customFormat="1" ht="15" customHeight="1">
      <c r="A242" s="140" t="s">
        <v>215</v>
      </c>
      <c r="B242" s="139" t="s">
        <v>48</v>
      </c>
      <c r="C242" s="23">
        <f t="shared" si="8"/>
        <v>5</v>
      </c>
      <c r="D242" s="97">
        <v>5</v>
      </c>
    </row>
    <row r="243" spans="1:4" s="6" customFormat="1" ht="15" customHeight="1">
      <c r="A243" s="140" t="s">
        <v>216</v>
      </c>
      <c r="B243" s="139" t="s">
        <v>48</v>
      </c>
      <c r="C243" s="23">
        <f t="shared" si="8"/>
        <v>2</v>
      </c>
      <c r="D243" s="97">
        <v>2</v>
      </c>
    </row>
    <row r="244" spans="1:4" s="6" customFormat="1" ht="15" customHeight="1">
      <c r="A244" s="140" t="s">
        <v>217</v>
      </c>
      <c r="B244" s="139" t="s">
        <v>31</v>
      </c>
      <c r="C244" s="23">
        <f t="shared" si="8"/>
        <v>58</v>
      </c>
      <c r="D244" s="56">
        <v>58</v>
      </c>
    </row>
    <row r="245" spans="1:4" s="6" customFormat="1" ht="15" customHeight="1">
      <c r="A245" s="140" t="s">
        <v>218</v>
      </c>
      <c r="B245" s="139" t="s">
        <v>31</v>
      </c>
      <c r="C245" s="23">
        <f t="shared" si="8"/>
        <v>28</v>
      </c>
      <c r="D245" s="56">
        <v>28</v>
      </c>
    </row>
    <row r="246" spans="1:4" s="6" customFormat="1" ht="15" customHeight="1">
      <c r="A246" s="142" t="s">
        <v>219</v>
      </c>
      <c r="B246" s="139" t="s">
        <v>48</v>
      </c>
      <c r="C246" s="23">
        <f t="shared" si="8"/>
        <v>1</v>
      </c>
      <c r="D246" s="56">
        <v>1</v>
      </c>
    </row>
    <row r="247" spans="1:4" s="6" customFormat="1" ht="15" customHeight="1">
      <c r="A247" s="142" t="s">
        <v>220</v>
      </c>
      <c r="B247" s="139" t="s">
        <v>48</v>
      </c>
      <c r="C247" s="23">
        <f t="shared" si="8"/>
        <v>0</v>
      </c>
      <c r="D247" s="56">
        <v>0</v>
      </c>
    </row>
    <row r="248" spans="1:4" s="6" customFormat="1" ht="15" customHeight="1">
      <c r="A248" s="140" t="s">
        <v>221</v>
      </c>
      <c r="B248" s="139" t="s">
        <v>31</v>
      </c>
      <c r="C248" s="23">
        <f t="shared" si="8"/>
        <v>0</v>
      </c>
      <c r="D248" s="56">
        <v>0</v>
      </c>
    </row>
    <row r="249" spans="1:4" s="6" customFormat="1" ht="15" customHeight="1">
      <c r="A249" s="140" t="s">
        <v>222</v>
      </c>
      <c r="B249" s="139" t="s">
        <v>48</v>
      </c>
      <c r="C249" s="23">
        <f t="shared" si="8"/>
        <v>0</v>
      </c>
      <c r="D249" s="56">
        <v>0</v>
      </c>
    </row>
    <row r="250" spans="1:4" s="6" customFormat="1" ht="15" customHeight="1">
      <c r="A250" s="144" t="s">
        <v>417</v>
      </c>
      <c r="B250" s="139" t="s">
        <v>48</v>
      </c>
      <c r="C250" s="23">
        <f t="shared" si="8"/>
        <v>0</v>
      </c>
      <c r="D250" s="56">
        <v>0</v>
      </c>
    </row>
    <row r="251" spans="1:4" s="6" customFormat="1" ht="15" customHeight="1">
      <c r="A251" s="138" t="s">
        <v>209</v>
      </c>
      <c r="B251" s="139" t="s">
        <v>204</v>
      </c>
      <c r="C251" s="23">
        <f t="shared" si="8"/>
        <v>0</v>
      </c>
      <c r="D251" s="56">
        <v>0</v>
      </c>
    </row>
    <row r="252" spans="1:4" ht="18" customHeight="1">
      <c r="A252" s="138" t="s">
        <v>210</v>
      </c>
      <c r="B252" s="139" t="s">
        <v>83</v>
      </c>
      <c r="C252" s="23">
        <f t="shared" ref="C252:C281" si="10">SUM(D252:D252)</f>
        <v>0</v>
      </c>
      <c r="D252" s="56">
        <v>0</v>
      </c>
    </row>
    <row r="253" spans="1:4">
      <c r="A253" s="138" t="s">
        <v>418</v>
      </c>
      <c r="B253" s="139" t="s">
        <v>31</v>
      </c>
      <c r="C253" s="23">
        <f t="shared" si="10"/>
        <v>0</v>
      </c>
      <c r="D253" s="56">
        <v>0</v>
      </c>
    </row>
    <row r="254" spans="1:4">
      <c r="A254" s="138" t="s">
        <v>486</v>
      </c>
      <c r="B254" s="139" t="s">
        <v>31</v>
      </c>
      <c r="C254" s="23">
        <f t="shared" si="10"/>
        <v>0</v>
      </c>
      <c r="D254" s="56">
        <v>0</v>
      </c>
    </row>
    <row r="255" spans="1:4" ht="19.5" customHeight="1">
      <c r="A255" s="145" t="s">
        <v>487</v>
      </c>
      <c r="B255" s="139" t="s">
        <v>31</v>
      </c>
      <c r="C255" s="23">
        <f t="shared" si="10"/>
        <v>0</v>
      </c>
      <c r="D255" s="56">
        <v>0</v>
      </c>
    </row>
    <row r="256" spans="1:4" ht="19.5" customHeight="1">
      <c r="A256" s="144" t="s">
        <v>419</v>
      </c>
      <c r="B256" s="139" t="s">
        <v>48</v>
      </c>
      <c r="C256" s="23">
        <f t="shared" si="10"/>
        <v>0</v>
      </c>
      <c r="D256" s="56">
        <v>0</v>
      </c>
    </row>
    <row r="257" spans="1:4" ht="19.5" customHeight="1">
      <c r="A257" s="138" t="s">
        <v>209</v>
      </c>
      <c r="B257" s="139" t="s">
        <v>204</v>
      </c>
      <c r="C257" s="23">
        <f t="shared" si="10"/>
        <v>0</v>
      </c>
      <c r="D257" s="56">
        <v>0</v>
      </c>
    </row>
    <row r="258" spans="1:4" ht="19.5" customHeight="1">
      <c r="A258" s="138" t="s">
        <v>210</v>
      </c>
      <c r="B258" s="139" t="s">
        <v>83</v>
      </c>
      <c r="C258" s="23">
        <f t="shared" si="10"/>
        <v>0</v>
      </c>
      <c r="D258" s="56">
        <v>0</v>
      </c>
    </row>
    <row r="259" spans="1:4" ht="19.5" customHeight="1">
      <c r="A259" s="138" t="s">
        <v>418</v>
      </c>
      <c r="B259" s="139" t="s">
        <v>31</v>
      </c>
      <c r="C259" s="23">
        <f t="shared" si="10"/>
        <v>0</v>
      </c>
      <c r="D259" s="56">
        <v>0</v>
      </c>
    </row>
    <row r="260" spans="1:4" ht="19.5" customHeight="1">
      <c r="A260" s="138" t="s">
        <v>488</v>
      </c>
      <c r="B260" s="139" t="s">
        <v>31</v>
      </c>
      <c r="C260" s="23">
        <f t="shared" si="10"/>
        <v>0</v>
      </c>
      <c r="D260" s="56">
        <v>0</v>
      </c>
    </row>
    <row r="261" spans="1:4" ht="19.5" customHeight="1">
      <c r="A261" s="145" t="s">
        <v>487</v>
      </c>
      <c r="B261" s="139" t="s">
        <v>31</v>
      </c>
      <c r="C261" s="23">
        <f t="shared" si="10"/>
        <v>0</v>
      </c>
      <c r="D261" s="56">
        <v>0</v>
      </c>
    </row>
    <row r="262" spans="1:4" ht="19.5" customHeight="1">
      <c r="A262" s="142" t="s">
        <v>183</v>
      </c>
      <c r="B262" s="139" t="s">
        <v>421</v>
      </c>
      <c r="C262" s="23">
        <f t="shared" si="10"/>
        <v>0</v>
      </c>
      <c r="D262" s="146">
        <f>D263+D264+D265</f>
        <v>0</v>
      </c>
    </row>
    <row r="263" spans="1:4" ht="19.5" customHeight="1">
      <c r="A263" s="140" t="s">
        <v>184</v>
      </c>
      <c r="B263" s="139" t="s">
        <v>421</v>
      </c>
      <c r="C263" s="23">
        <f t="shared" si="10"/>
        <v>0</v>
      </c>
      <c r="D263" s="56">
        <v>0</v>
      </c>
    </row>
    <row r="264" spans="1:4" ht="19.5" customHeight="1">
      <c r="A264" s="138" t="s">
        <v>420</v>
      </c>
      <c r="B264" s="139" t="s">
        <v>421</v>
      </c>
      <c r="C264" s="23">
        <f t="shared" si="10"/>
        <v>0</v>
      </c>
      <c r="D264" s="56">
        <v>0</v>
      </c>
    </row>
    <row r="265" spans="1:4" ht="19.5" customHeight="1">
      <c r="A265" s="138" t="s">
        <v>185</v>
      </c>
      <c r="B265" s="139" t="s">
        <v>421</v>
      </c>
      <c r="C265" s="23">
        <f t="shared" si="10"/>
        <v>0</v>
      </c>
      <c r="D265" s="56">
        <v>0</v>
      </c>
    </row>
    <row r="266" spans="1:4" ht="19.5" customHeight="1">
      <c r="A266" s="142" t="s">
        <v>186</v>
      </c>
      <c r="B266" s="139" t="s">
        <v>48</v>
      </c>
      <c r="C266" s="23">
        <f t="shared" si="10"/>
        <v>0</v>
      </c>
      <c r="D266" s="56">
        <v>0</v>
      </c>
    </row>
    <row r="267" spans="1:4" ht="19.5" customHeight="1">
      <c r="A267" s="140" t="s">
        <v>187</v>
      </c>
      <c r="B267" s="139" t="s">
        <v>48</v>
      </c>
      <c r="C267" s="23">
        <f t="shared" si="10"/>
        <v>0</v>
      </c>
      <c r="D267" s="56">
        <v>0</v>
      </c>
    </row>
    <row r="268" spans="1:4" ht="19.5" customHeight="1">
      <c r="A268" s="142" t="s">
        <v>188</v>
      </c>
      <c r="B268" s="139" t="s">
        <v>48</v>
      </c>
      <c r="C268" s="23">
        <f t="shared" si="10"/>
        <v>1</v>
      </c>
      <c r="D268" s="56">
        <v>1</v>
      </c>
    </row>
    <row r="269" spans="1:4" ht="19.5" customHeight="1">
      <c r="A269" s="140" t="s">
        <v>189</v>
      </c>
      <c r="B269" s="139" t="s">
        <v>48</v>
      </c>
      <c r="C269" s="50">
        <f t="shared" si="10"/>
        <v>1</v>
      </c>
      <c r="D269" s="200">
        <v>1</v>
      </c>
    </row>
    <row r="270" spans="1:4" ht="19.5" customHeight="1">
      <c r="A270" s="140" t="s">
        <v>190</v>
      </c>
      <c r="B270" s="139" t="s">
        <v>48</v>
      </c>
      <c r="C270" s="50">
        <f t="shared" si="10"/>
        <v>0</v>
      </c>
      <c r="D270" s="200">
        <v>0</v>
      </c>
    </row>
    <row r="271" spans="1:4" ht="19.5" customHeight="1">
      <c r="A271" s="140" t="s">
        <v>191</v>
      </c>
      <c r="B271" s="139" t="s">
        <v>182</v>
      </c>
      <c r="C271" s="23">
        <f t="shared" si="10"/>
        <v>0</v>
      </c>
      <c r="D271" s="75">
        <v>0</v>
      </c>
    </row>
    <row r="272" spans="1:4" ht="19.5" customHeight="1">
      <c r="A272" s="142" t="s">
        <v>489</v>
      </c>
      <c r="B272" s="139" t="s">
        <v>48</v>
      </c>
      <c r="C272" s="23">
        <f t="shared" si="10"/>
        <v>0</v>
      </c>
      <c r="D272" s="75">
        <v>0</v>
      </c>
    </row>
    <row r="273" spans="1:6" ht="19.5" customHeight="1">
      <c r="A273" s="140" t="s">
        <v>193</v>
      </c>
      <c r="B273" s="139" t="s">
        <v>48</v>
      </c>
      <c r="C273" s="23">
        <f t="shared" si="10"/>
        <v>0</v>
      </c>
      <c r="D273" s="75">
        <v>0</v>
      </c>
    </row>
    <row r="274" spans="1:6" ht="19.5" customHeight="1">
      <c r="A274" s="140" t="s">
        <v>194</v>
      </c>
      <c r="B274" s="139" t="s">
        <v>48</v>
      </c>
      <c r="C274" s="23">
        <f t="shared" si="10"/>
        <v>0</v>
      </c>
      <c r="D274" s="75">
        <v>0</v>
      </c>
    </row>
    <row r="275" spans="1:6" ht="19.5" customHeight="1">
      <c r="A275" s="140" t="s">
        <v>195</v>
      </c>
      <c r="B275" s="139" t="s">
        <v>48</v>
      </c>
      <c r="C275" s="23">
        <f t="shared" si="10"/>
        <v>0</v>
      </c>
      <c r="D275" s="75">
        <v>0</v>
      </c>
    </row>
    <row r="276" spans="1:6" ht="19.5" customHeight="1">
      <c r="A276" s="25" t="s">
        <v>189</v>
      </c>
      <c r="B276" s="51" t="s">
        <v>48</v>
      </c>
      <c r="C276" s="23">
        <f t="shared" si="10"/>
        <v>0</v>
      </c>
      <c r="D276" s="75">
        <v>0</v>
      </c>
    </row>
    <row r="277" spans="1:6" ht="19.5" customHeight="1">
      <c r="A277" s="25" t="s">
        <v>190</v>
      </c>
      <c r="B277" s="51" t="s">
        <v>48</v>
      </c>
      <c r="C277" s="23">
        <f t="shared" si="10"/>
        <v>0</v>
      </c>
      <c r="D277" s="75">
        <v>0</v>
      </c>
    </row>
    <row r="278" spans="1:6" ht="19.5" customHeight="1">
      <c r="A278" s="24" t="s">
        <v>192</v>
      </c>
      <c r="B278" s="51" t="s">
        <v>48</v>
      </c>
      <c r="C278" s="23">
        <f t="shared" si="10"/>
        <v>0</v>
      </c>
      <c r="D278" s="75">
        <v>0</v>
      </c>
    </row>
    <row r="279" spans="1:6" ht="19.5" customHeight="1">
      <c r="A279" s="25" t="s">
        <v>193</v>
      </c>
      <c r="B279" s="51" t="s">
        <v>48</v>
      </c>
      <c r="C279" s="23">
        <f t="shared" si="10"/>
        <v>0</v>
      </c>
      <c r="D279" s="75">
        <v>0</v>
      </c>
    </row>
    <row r="280" spans="1:6" ht="19.5" customHeight="1">
      <c r="A280" s="25" t="s">
        <v>194</v>
      </c>
      <c r="B280" s="51" t="s">
        <v>48</v>
      </c>
      <c r="C280" s="23">
        <f t="shared" si="10"/>
        <v>0</v>
      </c>
      <c r="D280" s="75">
        <v>0</v>
      </c>
    </row>
    <row r="281" spans="1:6" ht="19.5" customHeight="1">
      <c r="A281" s="25" t="s">
        <v>195</v>
      </c>
      <c r="B281" s="51" t="s">
        <v>48</v>
      </c>
      <c r="C281" s="23">
        <f t="shared" si="10"/>
        <v>0</v>
      </c>
      <c r="D281" s="75">
        <v>0</v>
      </c>
    </row>
    <row r="282" spans="1:6" ht="19.5" customHeight="1">
      <c r="A282" s="221" t="s">
        <v>521</v>
      </c>
      <c r="B282" s="222"/>
      <c r="C282" s="222"/>
      <c r="D282" s="222"/>
      <c r="E282" s="178"/>
      <c r="F282" s="179"/>
    </row>
    <row r="283" spans="1:6" ht="19.5" customHeight="1">
      <c r="A283" s="180" t="s">
        <v>522</v>
      </c>
      <c r="B283" s="181" t="s">
        <v>48</v>
      </c>
      <c r="C283" s="50">
        <f t="shared" ref="C283:C321" si="11">SUM(D283:D283)</f>
        <v>1</v>
      </c>
      <c r="D283" s="50">
        <f>D285+D287+D301+D305+D311</f>
        <v>1</v>
      </c>
    </row>
    <row r="284" spans="1:6" ht="19.5" customHeight="1">
      <c r="A284" s="182" t="s">
        <v>523</v>
      </c>
      <c r="B284" s="181" t="s">
        <v>31</v>
      </c>
      <c r="C284" s="50">
        <f t="shared" si="11"/>
        <v>15</v>
      </c>
      <c r="D284" s="50">
        <f>D286+D288+D302+D306+D312</f>
        <v>15</v>
      </c>
    </row>
    <row r="285" spans="1:6" ht="19.5" customHeight="1">
      <c r="A285" s="180" t="s">
        <v>524</v>
      </c>
      <c r="B285" s="181" t="s">
        <v>48</v>
      </c>
      <c r="C285" s="50">
        <f t="shared" si="11"/>
        <v>0</v>
      </c>
      <c r="D285" s="200">
        <v>0</v>
      </c>
    </row>
    <row r="286" spans="1:6" ht="19.5" customHeight="1">
      <c r="A286" s="182" t="s">
        <v>525</v>
      </c>
      <c r="B286" s="181" t="s">
        <v>31</v>
      </c>
      <c r="C286" s="50">
        <f t="shared" si="11"/>
        <v>0</v>
      </c>
      <c r="D286" s="200">
        <v>0</v>
      </c>
    </row>
    <row r="287" spans="1:6" ht="19.5" customHeight="1">
      <c r="A287" s="180" t="s">
        <v>526</v>
      </c>
      <c r="B287" s="181" t="s">
        <v>48</v>
      </c>
      <c r="C287" s="50">
        <f t="shared" si="11"/>
        <v>1</v>
      </c>
      <c r="D287" s="50">
        <f>D289+D291+D293+D295+D297+D299</f>
        <v>1</v>
      </c>
    </row>
    <row r="288" spans="1:6" ht="19.5" customHeight="1">
      <c r="A288" s="182" t="s">
        <v>523</v>
      </c>
      <c r="B288" s="181" t="s">
        <v>31</v>
      </c>
      <c r="C288" s="50">
        <f t="shared" si="11"/>
        <v>15</v>
      </c>
      <c r="D288" s="50">
        <f>D290+D292+D294+D296+D298+D300</f>
        <v>15</v>
      </c>
    </row>
    <row r="289" spans="1:4" ht="19.5" customHeight="1">
      <c r="A289" s="182" t="s">
        <v>527</v>
      </c>
      <c r="B289" s="181" t="s">
        <v>48</v>
      </c>
      <c r="C289" s="50">
        <f t="shared" si="11"/>
        <v>0</v>
      </c>
      <c r="D289" s="200">
        <v>0</v>
      </c>
    </row>
    <row r="290" spans="1:4" ht="19.5" customHeight="1">
      <c r="A290" s="182" t="s">
        <v>523</v>
      </c>
      <c r="B290" s="181" t="s">
        <v>31</v>
      </c>
      <c r="C290" s="50">
        <f t="shared" si="11"/>
        <v>0</v>
      </c>
      <c r="D290" s="200">
        <v>0</v>
      </c>
    </row>
    <row r="291" spans="1:4" ht="19.5" customHeight="1">
      <c r="A291" s="182" t="s">
        <v>528</v>
      </c>
      <c r="B291" s="181" t="s">
        <v>48</v>
      </c>
      <c r="C291" s="50">
        <f t="shared" si="11"/>
        <v>0</v>
      </c>
      <c r="D291" s="200">
        <v>0</v>
      </c>
    </row>
    <row r="292" spans="1:4" ht="19.5" customHeight="1">
      <c r="A292" s="182" t="s">
        <v>523</v>
      </c>
      <c r="B292" s="181" t="s">
        <v>31</v>
      </c>
      <c r="C292" s="50">
        <f t="shared" si="11"/>
        <v>0</v>
      </c>
      <c r="D292" s="200">
        <v>0</v>
      </c>
    </row>
    <row r="293" spans="1:4" ht="19.5" customHeight="1">
      <c r="A293" s="182" t="s">
        <v>529</v>
      </c>
      <c r="B293" s="181" t="s">
        <v>48</v>
      </c>
      <c r="C293" s="50">
        <f t="shared" si="11"/>
        <v>0</v>
      </c>
      <c r="D293" s="200">
        <v>0</v>
      </c>
    </row>
    <row r="294" spans="1:4" ht="19.5" customHeight="1">
      <c r="A294" s="182" t="s">
        <v>523</v>
      </c>
      <c r="B294" s="181" t="s">
        <v>31</v>
      </c>
      <c r="C294" s="50">
        <f t="shared" si="11"/>
        <v>0</v>
      </c>
      <c r="D294" s="200">
        <v>0</v>
      </c>
    </row>
    <row r="295" spans="1:4" ht="19.5" customHeight="1">
      <c r="A295" s="182" t="s">
        <v>530</v>
      </c>
      <c r="B295" s="181" t="s">
        <v>48</v>
      </c>
      <c r="C295" s="50">
        <f t="shared" si="11"/>
        <v>0</v>
      </c>
      <c r="D295" s="200">
        <v>0</v>
      </c>
    </row>
    <row r="296" spans="1:4" ht="19.5" customHeight="1">
      <c r="A296" s="182" t="s">
        <v>523</v>
      </c>
      <c r="B296" s="181" t="s">
        <v>31</v>
      </c>
      <c r="C296" s="50">
        <f t="shared" si="11"/>
        <v>0</v>
      </c>
      <c r="D296" s="200">
        <v>0</v>
      </c>
    </row>
    <row r="297" spans="1:4" ht="19.5" customHeight="1">
      <c r="A297" s="182" t="s">
        <v>531</v>
      </c>
      <c r="B297" s="181" t="s">
        <v>48</v>
      </c>
      <c r="C297" s="50">
        <f t="shared" si="11"/>
        <v>0</v>
      </c>
      <c r="D297" s="200">
        <v>0</v>
      </c>
    </row>
    <row r="298" spans="1:4" ht="19.5" customHeight="1">
      <c r="A298" s="182" t="s">
        <v>523</v>
      </c>
      <c r="B298" s="181" t="s">
        <v>31</v>
      </c>
      <c r="C298" s="50">
        <f t="shared" si="11"/>
        <v>0</v>
      </c>
      <c r="D298" s="200">
        <v>0</v>
      </c>
    </row>
    <row r="299" spans="1:4" ht="19.5" customHeight="1">
      <c r="A299" s="182" t="s">
        <v>532</v>
      </c>
      <c r="B299" s="181" t="s">
        <v>48</v>
      </c>
      <c r="C299" s="50">
        <f t="shared" si="11"/>
        <v>1</v>
      </c>
      <c r="D299" s="200">
        <v>1</v>
      </c>
    </row>
    <row r="300" spans="1:4" ht="19.5" customHeight="1">
      <c r="A300" s="182" t="s">
        <v>523</v>
      </c>
      <c r="B300" s="181" t="s">
        <v>31</v>
      </c>
      <c r="C300" s="50">
        <f t="shared" si="11"/>
        <v>15</v>
      </c>
      <c r="D300" s="200">
        <v>15</v>
      </c>
    </row>
    <row r="301" spans="1:4" ht="19.5" customHeight="1">
      <c r="A301" s="180" t="s">
        <v>533</v>
      </c>
      <c r="B301" s="181" t="s">
        <v>48</v>
      </c>
      <c r="C301" s="50">
        <f t="shared" si="11"/>
        <v>0</v>
      </c>
      <c r="D301" s="200">
        <v>0</v>
      </c>
    </row>
    <row r="302" spans="1:4" ht="19.5" customHeight="1">
      <c r="A302" s="183" t="s">
        <v>523</v>
      </c>
      <c r="B302" s="184" t="s">
        <v>31</v>
      </c>
      <c r="C302" s="50">
        <f t="shared" si="11"/>
        <v>0</v>
      </c>
      <c r="D302" s="200">
        <v>0</v>
      </c>
    </row>
    <row r="303" spans="1:4" ht="19.5" customHeight="1">
      <c r="A303" s="185" t="s">
        <v>534</v>
      </c>
      <c r="B303" s="184" t="s">
        <v>48</v>
      </c>
      <c r="C303" s="50">
        <f t="shared" si="11"/>
        <v>0</v>
      </c>
      <c r="D303" s="200">
        <v>0</v>
      </c>
    </row>
    <row r="304" spans="1:4" ht="19.5" customHeight="1">
      <c r="A304" s="183" t="s">
        <v>525</v>
      </c>
      <c r="B304" s="184" t="s">
        <v>31</v>
      </c>
      <c r="C304" s="50">
        <f t="shared" si="11"/>
        <v>0</v>
      </c>
      <c r="D304" s="200">
        <v>0</v>
      </c>
    </row>
    <row r="305" spans="1:4" ht="19.5" customHeight="1">
      <c r="A305" s="186" t="s">
        <v>535</v>
      </c>
      <c r="B305" s="184" t="s">
        <v>48</v>
      </c>
      <c r="C305" s="50">
        <f t="shared" si="11"/>
        <v>0</v>
      </c>
      <c r="D305" s="50">
        <f>D307+D309</f>
        <v>0</v>
      </c>
    </row>
    <row r="306" spans="1:4" ht="19.5" customHeight="1">
      <c r="A306" s="183" t="s">
        <v>523</v>
      </c>
      <c r="B306" s="184" t="s">
        <v>31</v>
      </c>
      <c r="C306" s="50">
        <f t="shared" si="11"/>
        <v>0</v>
      </c>
      <c r="D306" s="200">
        <v>0</v>
      </c>
    </row>
    <row r="307" spans="1:4" ht="19.5" customHeight="1">
      <c r="A307" s="185" t="s">
        <v>536</v>
      </c>
      <c r="B307" s="184" t="s">
        <v>48</v>
      </c>
      <c r="C307" s="50">
        <f t="shared" si="11"/>
        <v>0</v>
      </c>
      <c r="D307" s="200">
        <v>0</v>
      </c>
    </row>
    <row r="308" spans="1:4" ht="19.5" customHeight="1">
      <c r="A308" s="183" t="s">
        <v>523</v>
      </c>
      <c r="B308" s="184" t="s">
        <v>31</v>
      </c>
      <c r="C308" s="50">
        <f t="shared" si="11"/>
        <v>0</v>
      </c>
      <c r="D308" s="200">
        <v>0</v>
      </c>
    </row>
    <row r="309" spans="1:4" ht="19.5" customHeight="1">
      <c r="A309" s="185" t="s">
        <v>537</v>
      </c>
      <c r="B309" s="184" t="s">
        <v>48</v>
      </c>
      <c r="C309" s="50">
        <f t="shared" si="11"/>
        <v>0</v>
      </c>
      <c r="D309" s="200">
        <v>0</v>
      </c>
    </row>
    <row r="310" spans="1:4" ht="19.5" customHeight="1">
      <c r="A310" s="183" t="s">
        <v>523</v>
      </c>
      <c r="B310" s="184" t="s">
        <v>31</v>
      </c>
      <c r="C310" s="50">
        <f t="shared" si="11"/>
        <v>0</v>
      </c>
      <c r="D310" s="200">
        <v>0</v>
      </c>
    </row>
    <row r="311" spans="1:4" ht="19.5" customHeight="1">
      <c r="A311" s="186" t="s">
        <v>554</v>
      </c>
      <c r="B311" s="184" t="s">
        <v>48</v>
      </c>
      <c r="C311" s="50">
        <f t="shared" si="11"/>
        <v>0</v>
      </c>
      <c r="D311" s="200">
        <v>0</v>
      </c>
    </row>
    <row r="312" spans="1:4" ht="19.5" customHeight="1">
      <c r="A312" s="183" t="s">
        <v>523</v>
      </c>
      <c r="B312" s="184" t="s">
        <v>31</v>
      </c>
      <c r="C312" s="50">
        <f t="shared" si="11"/>
        <v>0</v>
      </c>
      <c r="D312" s="200">
        <v>0</v>
      </c>
    </row>
    <row r="313" spans="1:4" ht="19.5" customHeight="1">
      <c r="A313" s="186" t="s">
        <v>538</v>
      </c>
      <c r="B313" s="184" t="s">
        <v>48</v>
      </c>
      <c r="C313" s="50">
        <f t="shared" si="11"/>
        <v>1</v>
      </c>
      <c r="D313" s="200">
        <v>1</v>
      </c>
    </row>
    <row r="314" spans="1:4" ht="19.5" customHeight="1">
      <c r="A314" s="183" t="s">
        <v>539</v>
      </c>
      <c r="B314" s="184" t="s">
        <v>31</v>
      </c>
      <c r="C314" s="50">
        <f t="shared" si="11"/>
        <v>98</v>
      </c>
      <c r="D314" s="200">
        <v>98</v>
      </c>
    </row>
    <row r="315" spans="1:4" ht="19.5" customHeight="1">
      <c r="A315" s="183" t="s">
        <v>540</v>
      </c>
      <c r="B315" s="184" t="s">
        <v>31</v>
      </c>
      <c r="C315" s="50">
        <f t="shared" si="11"/>
        <v>28</v>
      </c>
      <c r="D315" s="200">
        <v>28</v>
      </c>
    </row>
    <row r="316" spans="1:4" ht="19.5" customHeight="1">
      <c r="A316" s="186" t="s">
        <v>541</v>
      </c>
      <c r="B316" s="184" t="s">
        <v>47</v>
      </c>
      <c r="C316" s="146">
        <f>C314/C7*100</f>
        <v>37.262357414448672</v>
      </c>
      <c r="D316" s="146">
        <f>D314/D7*100</f>
        <v>37.262357414448672</v>
      </c>
    </row>
    <row r="317" spans="1:4" ht="19.5" customHeight="1">
      <c r="A317" s="183" t="s">
        <v>542</v>
      </c>
      <c r="B317" s="184" t="s">
        <v>31</v>
      </c>
      <c r="C317" s="23">
        <f t="shared" si="11"/>
        <v>0</v>
      </c>
      <c r="D317" s="75">
        <v>0</v>
      </c>
    </row>
    <row r="318" spans="1:4" ht="19.5" customHeight="1">
      <c r="A318" s="183" t="s">
        <v>543</v>
      </c>
      <c r="B318" s="184" t="s">
        <v>31</v>
      </c>
      <c r="C318" s="23">
        <f t="shared" si="11"/>
        <v>0</v>
      </c>
      <c r="D318" s="75">
        <v>0</v>
      </c>
    </row>
    <row r="319" spans="1:4" ht="19.5" customHeight="1">
      <c r="A319" s="183" t="s">
        <v>544</v>
      </c>
      <c r="B319" s="184" t="s">
        <v>31</v>
      </c>
      <c r="C319" s="23">
        <f t="shared" si="11"/>
        <v>0</v>
      </c>
      <c r="D319" s="75">
        <v>0</v>
      </c>
    </row>
    <row r="320" spans="1:4" ht="19.5" customHeight="1">
      <c r="A320" s="183" t="s">
        <v>545</v>
      </c>
      <c r="B320" s="184" t="s">
        <v>31</v>
      </c>
      <c r="C320" s="23">
        <f t="shared" si="11"/>
        <v>18</v>
      </c>
      <c r="D320" s="75">
        <v>18</v>
      </c>
    </row>
    <row r="321" spans="1:4" ht="19.5" customHeight="1">
      <c r="A321" s="183" t="s">
        <v>546</v>
      </c>
      <c r="B321" s="184" t="s">
        <v>31</v>
      </c>
      <c r="C321" s="50">
        <f t="shared" si="11"/>
        <v>0</v>
      </c>
      <c r="D321" s="200">
        <v>0</v>
      </c>
    </row>
    <row r="322" spans="1:4" ht="19.5" customHeight="1">
      <c r="A322" s="223" t="s">
        <v>490</v>
      </c>
      <c r="B322" s="223"/>
      <c r="C322" s="223"/>
      <c r="D322" s="223"/>
    </row>
    <row r="323" spans="1:4" ht="19.5" customHeight="1">
      <c r="A323" s="147" t="s">
        <v>491</v>
      </c>
      <c r="B323" s="148" t="s">
        <v>48</v>
      </c>
      <c r="C323" s="50">
        <f>SUM(D323:D323)</f>
        <v>0</v>
      </c>
      <c r="D323" s="208">
        <v>0</v>
      </c>
    </row>
    <row r="324" spans="1:4" ht="19.5" customHeight="1">
      <c r="A324" s="149" t="s">
        <v>492</v>
      </c>
      <c r="B324" s="148" t="s">
        <v>31</v>
      </c>
      <c r="C324" s="50">
        <f>SUM(D324:D324)</f>
        <v>0</v>
      </c>
      <c r="D324" s="200">
        <v>0</v>
      </c>
    </row>
    <row r="325" spans="1:4" ht="19.5" customHeight="1">
      <c r="A325" s="220" t="s">
        <v>201</v>
      </c>
      <c r="B325" s="220"/>
      <c r="C325" s="220"/>
      <c r="D325" s="220"/>
    </row>
    <row r="326" spans="1:4" ht="19.5" customHeight="1">
      <c r="A326" s="24" t="s">
        <v>223</v>
      </c>
      <c r="B326" s="51" t="s">
        <v>48</v>
      </c>
      <c r="C326" s="23">
        <f>SUM(D326:D326)</f>
        <v>3</v>
      </c>
      <c r="D326" s="23">
        <f>D328+D337</f>
        <v>3</v>
      </c>
    </row>
    <row r="327" spans="1:4" ht="19.5" customHeight="1">
      <c r="A327" s="25" t="s">
        <v>14</v>
      </c>
      <c r="B327" s="51" t="s">
        <v>204</v>
      </c>
      <c r="C327" s="23">
        <f>SUM(D327:D327)</f>
        <v>81.099999999999994</v>
      </c>
      <c r="D327" s="23">
        <f>D329+D338</f>
        <v>81.099999999999994</v>
      </c>
    </row>
    <row r="328" spans="1:4" ht="19.5" customHeight="1">
      <c r="A328" s="24" t="s">
        <v>224</v>
      </c>
      <c r="B328" s="51" t="s">
        <v>48</v>
      </c>
      <c r="C328" s="23">
        <f>SUM(D328:D328)</f>
        <v>3</v>
      </c>
      <c r="D328" s="23">
        <f>D331+D333+D335</f>
        <v>3</v>
      </c>
    </row>
    <row r="329" spans="1:4" ht="19.5" customHeight="1">
      <c r="A329" s="25" t="s">
        <v>14</v>
      </c>
      <c r="B329" s="51" t="s">
        <v>204</v>
      </c>
      <c r="C329" s="23">
        <f>SUM(D329:D329)</f>
        <v>81.099999999999994</v>
      </c>
      <c r="D329" s="23">
        <f>D332+D334+D336</f>
        <v>81.099999999999994</v>
      </c>
    </row>
    <row r="330" spans="1:4" ht="19.5" customHeight="1">
      <c r="A330" s="25" t="s">
        <v>225</v>
      </c>
      <c r="B330" s="150"/>
      <c r="C330" s="54"/>
      <c r="D330" s="94">
        <v>0</v>
      </c>
    </row>
    <row r="331" spans="1:4" ht="19.5" customHeight="1">
      <c r="A331" s="25" t="s">
        <v>226</v>
      </c>
      <c r="B331" s="51" t="s">
        <v>48</v>
      </c>
      <c r="C331" s="23">
        <f t="shared" ref="C331:C360" si="12">SUM(D331:D331)</f>
        <v>0</v>
      </c>
      <c r="D331" s="85">
        <v>0</v>
      </c>
    </row>
    <row r="332" spans="1:4" ht="19.5" customHeight="1">
      <c r="A332" s="25" t="s">
        <v>14</v>
      </c>
      <c r="B332" s="51" t="s">
        <v>204</v>
      </c>
      <c r="C332" s="23">
        <f t="shared" si="12"/>
        <v>0</v>
      </c>
      <c r="D332" s="85">
        <v>0</v>
      </c>
    </row>
    <row r="333" spans="1:4" ht="19.5" customHeight="1">
      <c r="A333" s="25" t="s">
        <v>227</v>
      </c>
      <c r="B333" s="51" t="s">
        <v>48</v>
      </c>
      <c r="C333" s="23">
        <f t="shared" si="12"/>
        <v>0</v>
      </c>
      <c r="D333" s="85">
        <v>0</v>
      </c>
    </row>
    <row r="334" spans="1:4" ht="19.5" customHeight="1">
      <c r="A334" s="25" t="s">
        <v>14</v>
      </c>
      <c r="B334" s="51" t="s">
        <v>204</v>
      </c>
      <c r="C334" s="23">
        <f t="shared" si="12"/>
        <v>0</v>
      </c>
      <c r="D334" s="85">
        <v>0</v>
      </c>
    </row>
    <row r="335" spans="1:4" ht="19.5" customHeight="1">
      <c r="A335" s="25" t="s">
        <v>228</v>
      </c>
      <c r="B335" s="51" t="s">
        <v>48</v>
      </c>
      <c r="C335" s="23">
        <f t="shared" si="12"/>
        <v>3</v>
      </c>
      <c r="D335" s="94">
        <v>3</v>
      </c>
    </row>
    <row r="336" spans="1:4" ht="19.5" customHeight="1">
      <c r="A336" s="25" t="s">
        <v>14</v>
      </c>
      <c r="B336" s="51" t="s">
        <v>204</v>
      </c>
      <c r="C336" s="23">
        <f t="shared" si="12"/>
        <v>81.099999999999994</v>
      </c>
      <c r="D336" s="54">
        <v>81.099999999999994</v>
      </c>
    </row>
    <row r="337" spans="1:4" ht="19.5" customHeight="1">
      <c r="A337" s="99" t="s">
        <v>448</v>
      </c>
      <c r="B337" s="51" t="s">
        <v>48</v>
      </c>
      <c r="C337" s="23">
        <f t="shared" si="12"/>
        <v>0</v>
      </c>
      <c r="D337" s="23">
        <f>D339+D341+D343</f>
        <v>0</v>
      </c>
    </row>
    <row r="338" spans="1:4" ht="19.5" customHeight="1">
      <c r="A338" s="100" t="s">
        <v>449</v>
      </c>
      <c r="B338" s="51" t="s">
        <v>204</v>
      </c>
      <c r="C338" s="23">
        <f t="shared" si="12"/>
        <v>0</v>
      </c>
      <c r="D338" s="23">
        <f>D340+D342+D344</f>
        <v>0</v>
      </c>
    </row>
    <row r="339" spans="1:4" ht="19.5" customHeight="1">
      <c r="A339" s="25" t="s">
        <v>15</v>
      </c>
      <c r="B339" s="51" t="s">
        <v>48</v>
      </c>
      <c r="C339" s="23">
        <f t="shared" si="12"/>
        <v>0</v>
      </c>
      <c r="D339" s="69">
        <v>0</v>
      </c>
    </row>
    <row r="340" spans="1:4" ht="19.5" customHeight="1">
      <c r="A340" s="25" t="s">
        <v>14</v>
      </c>
      <c r="B340" s="51" t="s">
        <v>204</v>
      </c>
      <c r="C340" s="23">
        <f t="shared" si="12"/>
        <v>0</v>
      </c>
      <c r="D340" s="94">
        <v>0</v>
      </c>
    </row>
    <row r="341" spans="1:4" ht="19.5" customHeight="1">
      <c r="A341" s="25" t="s">
        <v>16</v>
      </c>
      <c r="B341" s="51" t="s">
        <v>48</v>
      </c>
      <c r="C341" s="23">
        <f t="shared" si="12"/>
        <v>0</v>
      </c>
      <c r="D341" s="85">
        <v>0</v>
      </c>
    </row>
    <row r="342" spans="1:4" ht="19.5" customHeight="1">
      <c r="A342" s="25" t="s">
        <v>14</v>
      </c>
      <c r="B342" s="51" t="s">
        <v>204</v>
      </c>
      <c r="C342" s="23">
        <f t="shared" si="12"/>
        <v>0</v>
      </c>
      <c r="D342" s="85">
        <v>0</v>
      </c>
    </row>
    <row r="343" spans="1:4" ht="19.5" customHeight="1">
      <c r="A343" s="25" t="s">
        <v>103</v>
      </c>
      <c r="B343" s="51" t="s">
        <v>48</v>
      </c>
      <c r="C343" s="23">
        <f t="shared" si="12"/>
        <v>0</v>
      </c>
      <c r="D343" s="85">
        <v>0</v>
      </c>
    </row>
    <row r="344" spans="1:4" ht="19.5" customHeight="1">
      <c r="A344" s="25" t="s">
        <v>14</v>
      </c>
      <c r="B344" s="51" t="s">
        <v>204</v>
      </c>
      <c r="C344" s="23">
        <f t="shared" si="12"/>
        <v>0</v>
      </c>
      <c r="D344" s="85">
        <v>0</v>
      </c>
    </row>
    <row r="345" spans="1:4" ht="19.5" customHeight="1">
      <c r="A345" s="24" t="s">
        <v>229</v>
      </c>
      <c r="B345" s="51" t="s">
        <v>48</v>
      </c>
      <c r="C345" s="23">
        <f t="shared" si="12"/>
        <v>3</v>
      </c>
      <c r="D345" s="23">
        <f>D347+D349+D351</f>
        <v>3</v>
      </c>
    </row>
    <row r="346" spans="1:4" ht="19.5" customHeight="1">
      <c r="A346" s="25" t="s">
        <v>14</v>
      </c>
      <c r="B346" s="51" t="s">
        <v>204</v>
      </c>
      <c r="C346" s="23">
        <f t="shared" si="12"/>
        <v>81.099999999999994</v>
      </c>
      <c r="D346" s="23">
        <f>D348+D350+D352</f>
        <v>81.099999999999994</v>
      </c>
    </row>
    <row r="347" spans="1:4" ht="19.5" customHeight="1">
      <c r="A347" s="25" t="s">
        <v>230</v>
      </c>
      <c r="B347" s="51" t="s">
        <v>48</v>
      </c>
      <c r="C347" s="23">
        <f t="shared" si="12"/>
        <v>0</v>
      </c>
      <c r="D347" s="85">
        <v>0</v>
      </c>
    </row>
    <row r="348" spans="1:4" ht="19.5" customHeight="1">
      <c r="A348" s="25" t="s">
        <v>14</v>
      </c>
      <c r="B348" s="51" t="s">
        <v>204</v>
      </c>
      <c r="C348" s="23">
        <f t="shared" si="12"/>
        <v>0</v>
      </c>
      <c r="D348" s="85">
        <v>0</v>
      </c>
    </row>
    <row r="349" spans="1:4" ht="19.5" customHeight="1">
      <c r="A349" s="25" t="s">
        <v>231</v>
      </c>
      <c r="B349" s="51" t="s">
        <v>48</v>
      </c>
      <c r="C349" s="23">
        <f t="shared" si="12"/>
        <v>2</v>
      </c>
      <c r="D349" s="85">
        <v>2</v>
      </c>
    </row>
    <row r="350" spans="1:4" ht="19.5" customHeight="1">
      <c r="A350" s="25" t="s">
        <v>14</v>
      </c>
      <c r="B350" s="51" t="s">
        <v>204</v>
      </c>
      <c r="C350" s="23">
        <f t="shared" si="12"/>
        <v>47.1</v>
      </c>
      <c r="D350" s="85">
        <v>47.1</v>
      </c>
    </row>
    <row r="351" spans="1:4" ht="19.5" customHeight="1">
      <c r="A351" s="25" t="s">
        <v>232</v>
      </c>
      <c r="B351" s="51" t="s">
        <v>48</v>
      </c>
      <c r="C351" s="23">
        <f t="shared" si="12"/>
        <v>1</v>
      </c>
      <c r="D351" s="85">
        <v>1</v>
      </c>
    </row>
    <row r="352" spans="1:4" ht="19.5" customHeight="1">
      <c r="A352" s="25" t="s">
        <v>14</v>
      </c>
      <c r="B352" s="51" t="s">
        <v>204</v>
      </c>
      <c r="C352" s="23">
        <f t="shared" si="12"/>
        <v>34</v>
      </c>
      <c r="D352" s="85">
        <v>34</v>
      </c>
    </row>
    <row r="353" spans="1:4" ht="19.5" customHeight="1">
      <c r="A353" s="24" t="s">
        <v>233</v>
      </c>
      <c r="B353" s="51" t="s">
        <v>48</v>
      </c>
      <c r="C353" s="23">
        <f t="shared" si="12"/>
        <v>0</v>
      </c>
      <c r="D353" s="85">
        <v>0</v>
      </c>
    </row>
    <row r="354" spans="1:4" ht="19.5" customHeight="1">
      <c r="A354" s="25" t="s">
        <v>14</v>
      </c>
      <c r="B354" s="51" t="s">
        <v>204</v>
      </c>
      <c r="C354" s="23">
        <f t="shared" si="12"/>
        <v>0</v>
      </c>
      <c r="D354" s="85">
        <v>0</v>
      </c>
    </row>
    <row r="355" spans="1:4" ht="19.5" customHeight="1">
      <c r="A355" s="25" t="s">
        <v>17</v>
      </c>
      <c r="B355" s="51" t="s">
        <v>48</v>
      </c>
      <c r="C355" s="23">
        <f t="shared" si="12"/>
        <v>0</v>
      </c>
      <c r="D355" s="85">
        <v>0</v>
      </c>
    </row>
    <row r="356" spans="1:4" ht="19.5" customHeight="1">
      <c r="A356" s="25" t="s">
        <v>234</v>
      </c>
      <c r="B356" s="51" t="s">
        <v>181</v>
      </c>
      <c r="C356" s="23">
        <f t="shared" si="12"/>
        <v>0</v>
      </c>
      <c r="D356" s="75">
        <v>0</v>
      </c>
    </row>
    <row r="357" spans="1:4" ht="19.5" customHeight="1">
      <c r="A357" s="24" t="s">
        <v>235</v>
      </c>
      <c r="B357" s="51" t="s">
        <v>48</v>
      </c>
      <c r="C357" s="23">
        <f t="shared" si="12"/>
        <v>1</v>
      </c>
      <c r="D357" s="23">
        <f>D359+D368</f>
        <v>1</v>
      </c>
    </row>
    <row r="358" spans="1:4" ht="19.5" customHeight="1">
      <c r="A358" s="25" t="s">
        <v>18</v>
      </c>
      <c r="B358" s="51" t="s">
        <v>83</v>
      </c>
      <c r="C358" s="23">
        <f t="shared" si="12"/>
        <v>32</v>
      </c>
      <c r="D358" s="23">
        <f>D360+D369</f>
        <v>32</v>
      </c>
    </row>
    <row r="359" spans="1:4" ht="19.5" customHeight="1">
      <c r="A359" s="24" t="s">
        <v>236</v>
      </c>
      <c r="B359" s="51" t="s">
        <v>48</v>
      </c>
      <c r="C359" s="23">
        <f t="shared" si="12"/>
        <v>0</v>
      </c>
      <c r="D359" s="23">
        <f>D362+D365+D367</f>
        <v>0</v>
      </c>
    </row>
    <row r="360" spans="1:4" ht="19.5" customHeight="1">
      <c r="A360" s="25" t="s">
        <v>18</v>
      </c>
      <c r="B360" s="51" t="s">
        <v>83</v>
      </c>
      <c r="C360" s="23">
        <f t="shared" si="12"/>
        <v>0</v>
      </c>
      <c r="D360" s="23">
        <f>D363+D365+D367</f>
        <v>0</v>
      </c>
    </row>
    <row r="361" spans="1:4" ht="19.5" customHeight="1">
      <c r="A361" s="25" t="s">
        <v>237</v>
      </c>
      <c r="B361" s="150"/>
      <c r="C361" s="54"/>
      <c r="D361" s="98">
        <v>0</v>
      </c>
    </row>
    <row r="362" spans="1:4" ht="19.5" customHeight="1">
      <c r="A362" s="25" t="s">
        <v>238</v>
      </c>
      <c r="B362" s="51" t="s">
        <v>48</v>
      </c>
      <c r="C362" s="23">
        <f t="shared" ref="C362:C369" si="13">SUM(D362:D362)</f>
        <v>0</v>
      </c>
      <c r="D362" s="58">
        <v>0</v>
      </c>
    </row>
    <row r="363" spans="1:4" ht="20.25" customHeight="1">
      <c r="A363" s="25" t="s">
        <v>18</v>
      </c>
      <c r="B363" s="51" t="s">
        <v>493</v>
      </c>
      <c r="C363" s="23">
        <f t="shared" si="13"/>
        <v>0</v>
      </c>
      <c r="D363" s="58">
        <v>0</v>
      </c>
    </row>
    <row r="364" spans="1:4" ht="19.5" customHeight="1">
      <c r="A364" s="25" t="s">
        <v>239</v>
      </c>
      <c r="B364" s="51" t="s">
        <v>48</v>
      </c>
      <c r="C364" s="23">
        <f t="shared" si="13"/>
        <v>0</v>
      </c>
      <c r="D364" s="58">
        <v>0</v>
      </c>
    </row>
    <row r="365" spans="1:4" ht="19.5" customHeight="1">
      <c r="A365" s="25" t="s">
        <v>18</v>
      </c>
      <c r="B365" s="51" t="s">
        <v>493</v>
      </c>
      <c r="C365" s="23">
        <f t="shared" si="13"/>
        <v>0</v>
      </c>
      <c r="D365" s="58">
        <v>0</v>
      </c>
    </row>
    <row r="366" spans="1:4" ht="19.5" customHeight="1">
      <c r="A366" s="25" t="s">
        <v>240</v>
      </c>
      <c r="B366" s="51" t="s">
        <v>48</v>
      </c>
      <c r="C366" s="23">
        <f t="shared" si="13"/>
        <v>0</v>
      </c>
      <c r="D366" s="75">
        <v>0</v>
      </c>
    </row>
    <row r="367" spans="1:4" ht="19.5" customHeight="1">
      <c r="A367" s="25" t="s">
        <v>18</v>
      </c>
      <c r="B367" s="51" t="s">
        <v>83</v>
      </c>
      <c r="C367" s="23">
        <f t="shared" si="13"/>
        <v>0</v>
      </c>
      <c r="D367" s="75">
        <v>0</v>
      </c>
    </row>
    <row r="368" spans="1:4" ht="30" customHeight="1">
      <c r="A368" s="24" t="s">
        <v>241</v>
      </c>
      <c r="B368" s="51" t="s">
        <v>48</v>
      </c>
      <c r="C368" s="23">
        <f t="shared" si="13"/>
        <v>1</v>
      </c>
      <c r="D368" s="23">
        <f>D371+D373+D375</f>
        <v>1</v>
      </c>
    </row>
    <row r="369" spans="1:4" ht="19.5" customHeight="1">
      <c r="A369" s="151" t="s">
        <v>18</v>
      </c>
      <c r="B369" s="51" t="s">
        <v>83</v>
      </c>
      <c r="C369" s="23">
        <f t="shared" si="13"/>
        <v>32</v>
      </c>
      <c r="D369" s="23">
        <f>D372+D374+D376</f>
        <v>32</v>
      </c>
    </row>
    <row r="370" spans="1:4" ht="33" customHeight="1">
      <c r="A370" s="25" t="s">
        <v>237</v>
      </c>
      <c r="B370" s="150"/>
      <c r="C370" s="54"/>
      <c r="D370" s="58">
        <v>0</v>
      </c>
    </row>
    <row r="371" spans="1:4" ht="19.5" customHeight="1">
      <c r="A371" s="25" t="s">
        <v>242</v>
      </c>
      <c r="B371" s="51" t="s">
        <v>48</v>
      </c>
      <c r="C371" s="23">
        <f t="shared" ref="C371:C405" si="14">SUM(D371:D371)</f>
        <v>0</v>
      </c>
      <c r="D371" s="58">
        <v>0</v>
      </c>
    </row>
    <row r="372" spans="1:4" ht="33" customHeight="1">
      <c r="A372" s="151" t="s">
        <v>18</v>
      </c>
      <c r="B372" s="51" t="s">
        <v>493</v>
      </c>
      <c r="C372" s="23">
        <f t="shared" si="14"/>
        <v>0</v>
      </c>
      <c r="D372" s="28">
        <v>0</v>
      </c>
    </row>
    <row r="373" spans="1:4" ht="19.5" customHeight="1">
      <c r="A373" s="25" t="s">
        <v>243</v>
      </c>
      <c r="B373" s="51" t="s">
        <v>48</v>
      </c>
      <c r="C373" s="23">
        <f t="shared" si="14"/>
        <v>1</v>
      </c>
      <c r="D373" s="58">
        <v>1</v>
      </c>
    </row>
    <row r="374" spans="1:4" ht="19.5" customHeight="1">
      <c r="A374" s="151" t="s">
        <v>18</v>
      </c>
      <c r="B374" s="51" t="s">
        <v>493</v>
      </c>
      <c r="C374" s="23">
        <f t="shared" si="14"/>
        <v>32</v>
      </c>
      <c r="D374" s="58">
        <v>32</v>
      </c>
    </row>
    <row r="375" spans="1:4" ht="19.5" customHeight="1">
      <c r="A375" s="25" t="s">
        <v>244</v>
      </c>
      <c r="B375" s="51" t="s">
        <v>48</v>
      </c>
      <c r="C375" s="23">
        <f t="shared" si="14"/>
        <v>0</v>
      </c>
      <c r="D375" s="58">
        <v>0</v>
      </c>
    </row>
    <row r="376" spans="1:4" ht="19.5" customHeight="1">
      <c r="A376" s="151" t="s">
        <v>18</v>
      </c>
      <c r="B376" s="51" t="s">
        <v>493</v>
      </c>
      <c r="C376" s="23">
        <f t="shared" si="14"/>
        <v>0</v>
      </c>
      <c r="D376" s="58">
        <v>0</v>
      </c>
    </row>
    <row r="377" spans="1:4" ht="19.5" customHeight="1">
      <c r="A377" s="24" t="s">
        <v>19</v>
      </c>
      <c r="B377" s="51" t="s">
        <v>48</v>
      </c>
      <c r="C377" s="23">
        <f t="shared" si="14"/>
        <v>0</v>
      </c>
      <c r="D377" s="58">
        <v>0</v>
      </c>
    </row>
    <row r="378" spans="1:4" ht="19.5" customHeight="1">
      <c r="A378" s="151" t="s">
        <v>18</v>
      </c>
      <c r="B378" s="51" t="s">
        <v>20</v>
      </c>
      <c r="C378" s="23">
        <f t="shared" si="14"/>
        <v>0</v>
      </c>
      <c r="D378" s="58">
        <v>0</v>
      </c>
    </row>
    <row r="379" spans="1:4" ht="19.5" customHeight="1">
      <c r="A379" s="24" t="s">
        <v>21</v>
      </c>
      <c r="B379" s="51" t="s">
        <v>48</v>
      </c>
      <c r="C379" s="23">
        <f t="shared" si="14"/>
        <v>0</v>
      </c>
      <c r="D379" s="58">
        <v>0</v>
      </c>
    </row>
    <row r="380" spans="1:4" ht="19.5" customHeight="1">
      <c r="A380" s="151" t="s">
        <v>18</v>
      </c>
      <c r="B380" s="51" t="s">
        <v>20</v>
      </c>
      <c r="C380" s="23">
        <f t="shared" si="14"/>
        <v>0</v>
      </c>
      <c r="D380" s="58">
        <v>0</v>
      </c>
    </row>
    <row r="381" spans="1:4" ht="19.5" customHeight="1">
      <c r="A381" s="24" t="s">
        <v>22</v>
      </c>
      <c r="B381" s="51" t="s">
        <v>48</v>
      </c>
      <c r="C381" s="23">
        <f t="shared" si="14"/>
        <v>0</v>
      </c>
      <c r="D381" s="58">
        <v>0</v>
      </c>
    </row>
    <row r="382" spans="1:4" ht="19.5" customHeight="1">
      <c r="A382" s="151" t="s">
        <v>18</v>
      </c>
      <c r="B382" s="51" t="s">
        <v>245</v>
      </c>
      <c r="C382" s="23">
        <f t="shared" si="14"/>
        <v>0</v>
      </c>
      <c r="D382" s="54">
        <v>0</v>
      </c>
    </row>
    <row r="383" spans="1:4" ht="19.5" customHeight="1">
      <c r="A383" s="24" t="s">
        <v>23</v>
      </c>
      <c r="B383" s="51" t="s">
        <v>48</v>
      </c>
      <c r="C383" s="23">
        <f t="shared" si="14"/>
        <v>1</v>
      </c>
      <c r="D383" s="28">
        <v>1</v>
      </c>
    </row>
    <row r="384" spans="1:4" ht="19.5" customHeight="1">
      <c r="A384" s="152" t="s">
        <v>451</v>
      </c>
      <c r="B384" s="51" t="s">
        <v>246</v>
      </c>
      <c r="C384" s="23">
        <f t="shared" si="14"/>
        <v>172.8</v>
      </c>
      <c r="D384" s="28">
        <v>172.8</v>
      </c>
    </row>
    <row r="385" spans="1:4" ht="19.5" customHeight="1">
      <c r="A385" s="152" t="s">
        <v>450</v>
      </c>
      <c r="B385" s="51" t="s">
        <v>246</v>
      </c>
      <c r="C385" s="23">
        <f t="shared" si="14"/>
        <v>25.5</v>
      </c>
      <c r="D385" s="28">
        <v>25.5</v>
      </c>
    </row>
    <row r="386" spans="1:4" ht="19.5" customHeight="1">
      <c r="A386" s="24" t="s">
        <v>247</v>
      </c>
      <c r="B386" s="51" t="s">
        <v>48</v>
      </c>
      <c r="C386" s="23">
        <f t="shared" si="14"/>
        <v>1</v>
      </c>
      <c r="D386" s="153">
        <f>D387+D389+D390+D392+D394+D396+D397+D398+D399</f>
        <v>1</v>
      </c>
    </row>
    <row r="387" spans="1:4" ht="19.5" customHeight="1">
      <c r="A387" s="25" t="s">
        <v>158</v>
      </c>
      <c r="B387" s="51" t="s">
        <v>48</v>
      </c>
      <c r="C387" s="23">
        <f t="shared" si="14"/>
        <v>0</v>
      </c>
      <c r="D387" s="73">
        <v>0</v>
      </c>
    </row>
    <row r="388" spans="1:4">
      <c r="A388" s="100" t="s">
        <v>452</v>
      </c>
      <c r="B388" s="51" t="s">
        <v>48</v>
      </c>
      <c r="C388" s="23">
        <f t="shared" si="14"/>
        <v>0</v>
      </c>
      <c r="D388" s="73">
        <v>0</v>
      </c>
    </row>
    <row r="389" spans="1:4" ht="18.75" customHeight="1">
      <c r="A389" s="25" t="s">
        <v>24</v>
      </c>
      <c r="B389" s="51" t="s">
        <v>48</v>
      </c>
      <c r="C389" s="23">
        <f t="shared" si="14"/>
        <v>0</v>
      </c>
      <c r="D389" s="28">
        <v>0</v>
      </c>
    </row>
    <row r="390" spans="1:4">
      <c r="A390" s="25" t="s">
        <v>25</v>
      </c>
      <c r="B390" s="51" t="s">
        <v>48</v>
      </c>
      <c r="C390" s="23">
        <f t="shared" si="14"/>
        <v>0</v>
      </c>
      <c r="D390" s="28">
        <v>0</v>
      </c>
    </row>
    <row r="391" spans="1:4">
      <c r="A391" s="151" t="s">
        <v>18</v>
      </c>
      <c r="B391" s="51" t="s">
        <v>83</v>
      </c>
      <c r="C391" s="23">
        <f t="shared" si="14"/>
        <v>0</v>
      </c>
      <c r="D391" s="28">
        <v>0</v>
      </c>
    </row>
    <row r="392" spans="1:4">
      <c r="A392" s="25" t="s">
        <v>248</v>
      </c>
      <c r="B392" s="51" t="s">
        <v>48</v>
      </c>
      <c r="C392" s="23">
        <f t="shared" si="14"/>
        <v>0</v>
      </c>
      <c r="D392" s="28">
        <v>0</v>
      </c>
    </row>
    <row r="393" spans="1:4" ht="31.5">
      <c r="A393" s="151" t="s">
        <v>18</v>
      </c>
      <c r="B393" s="134" t="s">
        <v>249</v>
      </c>
      <c r="C393" s="23">
        <f t="shared" si="14"/>
        <v>0</v>
      </c>
      <c r="D393" s="28">
        <v>0</v>
      </c>
    </row>
    <row r="394" spans="1:4">
      <c r="A394" s="25" t="s">
        <v>100</v>
      </c>
      <c r="B394" s="51" t="s">
        <v>48</v>
      </c>
      <c r="C394" s="23">
        <f t="shared" si="14"/>
        <v>0</v>
      </c>
      <c r="D394" s="28">
        <v>0</v>
      </c>
    </row>
    <row r="395" spans="1:4">
      <c r="A395" s="25" t="s">
        <v>94</v>
      </c>
      <c r="B395" s="51" t="s">
        <v>48</v>
      </c>
      <c r="C395" s="23">
        <f t="shared" si="14"/>
        <v>0</v>
      </c>
      <c r="D395" s="28">
        <v>0</v>
      </c>
    </row>
    <row r="396" spans="1:4">
      <c r="A396" s="25" t="s">
        <v>26</v>
      </c>
      <c r="B396" s="51" t="s">
        <v>48</v>
      </c>
      <c r="C396" s="23">
        <f t="shared" si="14"/>
        <v>0</v>
      </c>
      <c r="D396" s="28">
        <v>0</v>
      </c>
    </row>
    <row r="397" spans="1:4">
      <c r="A397" s="25" t="s">
        <v>27</v>
      </c>
      <c r="B397" s="51" t="s">
        <v>48</v>
      </c>
      <c r="C397" s="23">
        <f t="shared" si="14"/>
        <v>0</v>
      </c>
      <c r="D397" s="28">
        <v>0</v>
      </c>
    </row>
    <row r="398" spans="1:4">
      <c r="A398" s="25" t="s">
        <v>250</v>
      </c>
      <c r="B398" s="51" t="s">
        <v>48</v>
      </c>
      <c r="C398" s="23">
        <f t="shared" si="14"/>
        <v>0</v>
      </c>
      <c r="D398" s="28">
        <v>0</v>
      </c>
    </row>
    <row r="399" spans="1:4">
      <c r="A399" s="25" t="s">
        <v>28</v>
      </c>
      <c r="B399" s="51" t="s">
        <v>48</v>
      </c>
      <c r="C399" s="23">
        <f t="shared" si="14"/>
        <v>1</v>
      </c>
      <c r="D399" s="28">
        <v>1</v>
      </c>
    </row>
    <row r="400" spans="1:4">
      <c r="A400" s="24" t="s">
        <v>251</v>
      </c>
      <c r="B400" s="51" t="s">
        <v>48</v>
      </c>
      <c r="C400" s="23">
        <f t="shared" si="14"/>
        <v>0</v>
      </c>
      <c r="D400" s="28">
        <v>0</v>
      </c>
    </row>
    <row r="401" spans="1:4" ht="31.5">
      <c r="A401" s="25" t="s">
        <v>494</v>
      </c>
      <c r="B401" s="51" t="s">
        <v>48</v>
      </c>
      <c r="C401" s="23">
        <f t="shared" si="14"/>
        <v>0</v>
      </c>
      <c r="D401" s="28">
        <v>0</v>
      </c>
    </row>
    <row r="402" spans="1:4">
      <c r="A402" s="24" t="s">
        <v>253</v>
      </c>
      <c r="B402" s="51" t="s">
        <v>48</v>
      </c>
      <c r="C402" s="23">
        <f t="shared" si="14"/>
        <v>0</v>
      </c>
      <c r="D402" s="28"/>
    </row>
    <row r="403" spans="1:4" ht="31.5">
      <c r="A403" s="25" t="s">
        <v>252</v>
      </c>
      <c r="B403" s="51" t="s">
        <v>48</v>
      </c>
      <c r="C403" s="23">
        <f t="shared" si="14"/>
        <v>1</v>
      </c>
      <c r="D403" s="28">
        <v>1</v>
      </c>
    </row>
    <row r="404" spans="1:4">
      <c r="A404" s="24" t="s">
        <v>254</v>
      </c>
      <c r="B404" s="51" t="s">
        <v>48</v>
      </c>
      <c r="C404" s="23">
        <f t="shared" si="14"/>
        <v>0</v>
      </c>
      <c r="D404" s="28"/>
    </row>
    <row r="405" spans="1:4" ht="31.5">
      <c r="A405" s="25" t="s">
        <v>495</v>
      </c>
      <c r="B405" s="51" t="s">
        <v>48</v>
      </c>
      <c r="C405" s="23">
        <f t="shared" si="14"/>
        <v>2</v>
      </c>
      <c r="D405" s="28">
        <v>2</v>
      </c>
    </row>
    <row r="406" spans="1:4">
      <c r="A406" s="220" t="s">
        <v>255</v>
      </c>
      <c r="B406" s="220"/>
      <c r="C406" s="220"/>
      <c r="D406" s="220"/>
    </row>
    <row r="407" spans="1:4" ht="15.75" customHeight="1">
      <c r="A407" s="215" t="s">
        <v>294</v>
      </c>
      <c r="B407" s="215"/>
      <c r="C407" s="215"/>
      <c r="D407" s="215"/>
    </row>
    <row r="408" spans="1:4" ht="31.5">
      <c r="A408" s="24" t="s">
        <v>256</v>
      </c>
      <c r="B408" s="51" t="s">
        <v>204</v>
      </c>
      <c r="C408" s="23">
        <f t="shared" ref="C408:C429" si="15">SUM(D408:D408)</f>
        <v>6184.8</v>
      </c>
      <c r="D408" s="29">
        <f>D409+D412+D413+D414</f>
        <v>6184.8</v>
      </c>
    </row>
    <row r="409" spans="1:4">
      <c r="A409" s="25" t="s">
        <v>257</v>
      </c>
      <c r="B409" s="51" t="s">
        <v>204</v>
      </c>
      <c r="C409" s="23">
        <f t="shared" si="15"/>
        <v>3762</v>
      </c>
      <c r="D409" s="29">
        <f>D410+D411</f>
        <v>3762</v>
      </c>
    </row>
    <row r="410" spans="1:4">
      <c r="A410" s="25" t="s">
        <v>258</v>
      </c>
      <c r="B410" s="51" t="s">
        <v>204</v>
      </c>
      <c r="C410" s="23">
        <f t="shared" si="15"/>
        <v>3762</v>
      </c>
      <c r="D410" s="86">
        <v>3762</v>
      </c>
    </row>
    <row r="411" spans="1:4" ht="15.75" customHeight="1">
      <c r="A411" s="25" t="s">
        <v>259</v>
      </c>
      <c r="B411" s="51" t="s">
        <v>204</v>
      </c>
      <c r="C411" s="23">
        <f t="shared" si="15"/>
        <v>0</v>
      </c>
      <c r="D411" s="77">
        <v>0</v>
      </c>
    </row>
    <row r="412" spans="1:4">
      <c r="A412" s="25" t="s">
        <v>260</v>
      </c>
      <c r="B412" s="51" t="s">
        <v>204</v>
      </c>
      <c r="C412" s="23">
        <f t="shared" si="15"/>
        <v>0</v>
      </c>
      <c r="D412" s="86">
        <v>0</v>
      </c>
    </row>
    <row r="413" spans="1:4">
      <c r="A413" s="25" t="s">
        <v>261</v>
      </c>
      <c r="B413" s="51" t="s">
        <v>204</v>
      </c>
      <c r="C413" s="23">
        <f t="shared" si="15"/>
        <v>2403.6</v>
      </c>
      <c r="D413" s="86">
        <v>2403.6</v>
      </c>
    </row>
    <row r="414" spans="1:4">
      <c r="A414" s="25" t="s">
        <v>101</v>
      </c>
      <c r="B414" s="51" t="s">
        <v>204</v>
      </c>
      <c r="C414" s="23">
        <f t="shared" si="15"/>
        <v>19.2</v>
      </c>
      <c r="D414" s="86">
        <v>19.2</v>
      </c>
    </row>
    <row r="415" spans="1:4">
      <c r="A415" s="24" t="s">
        <v>262</v>
      </c>
      <c r="B415" s="51" t="s">
        <v>48</v>
      </c>
      <c r="C415" s="23">
        <f t="shared" si="15"/>
        <v>22</v>
      </c>
      <c r="D415" s="86">
        <v>22</v>
      </c>
    </row>
    <row r="416" spans="1:4">
      <c r="A416" s="25" t="s">
        <v>263</v>
      </c>
      <c r="B416" s="51" t="s">
        <v>48</v>
      </c>
      <c r="C416" s="23">
        <f t="shared" si="15"/>
        <v>55</v>
      </c>
      <c r="D416" s="86">
        <v>55</v>
      </c>
    </row>
    <row r="417" spans="1:4">
      <c r="A417" s="25" t="s">
        <v>264</v>
      </c>
      <c r="B417" s="51" t="s">
        <v>204</v>
      </c>
      <c r="C417" s="23">
        <f t="shared" si="15"/>
        <v>2357.9</v>
      </c>
      <c r="D417" s="86">
        <v>2357.9</v>
      </c>
    </row>
    <row r="418" spans="1:4">
      <c r="A418" s="25" t="s">
        <v>265</v>
      </c>
      <c r="B418" s="51" t="s">
        <v>31</v>
      </c>
      <c r="C418" s="23">
        <f t="shared" si="15"/>
        <v>141</v>
      </c>
      <c r="D418" s="86">
        <v>141</v>
      </c>
    </row>
    <row r="419" spans="1:4">
      <c r="A419" s="24" t="s">
        <v>266</v>
      </c>
      <c r="B419" s="51" t="s">
        <v>48</v>
      </c>
      <c r="C419" s="23">
        <f t="shared" si="15"/>
        <v>54</v>
      </c>
      <c r="D419" s="84">
        <v>54</v>
      </c>
    </row>
    <row r="420" spans="1:4" ht="15.75" customHeight="1">
      <c r="A420" s="25" t="s">
        <v>267</v>
      </c>
      <c r="B420" s="51" t="s">
        <v>204</v>
      </c>
      <c r="C420" s="23">
        <f t="shared" si="15"/>
        <v>3743.1</v>
      </c>
      <c r="D420" s="57">
        <v>3743.1</v>
      </c>
    </row>
    <row r="421" spans="1:4">
      <c r="A421" s="25" t="s">
        <v>265</v>
      </c>
      <c r="B421" s="51" t="s">
        <v>31</v>
      </c>
      <c r="C421" s="23">
        <f t="shared" si="15"/>
        <v>173</v>
      </c>
      <c r="D421" s="86">
        <v>173</v>
      </c>
    </row>
    <row r="422" spans="1:4" ht="31.5">
      <c r="A422" s="154" t="s">
        <v>268</v>
      </c>
      <c r="B422" s="51" t="s">
        <v>48</v>
      </c>
      <c r="C422" s="23">
        <f t="shared" si="15"/>
        <v>109</v>
      </c>
      <c r="D422" s="29">
        <f>D416+D419</f>
        <v>109</v>
      </c>
    </row>
    <row r="423" spans="1:4">
      <c r="A423" s="25" t="s">
        <v>411</v>
      </c>
      <c r="B423" s="51" t="s">
        <v>48</v>
      </c>
      <c r="C423" s="23">
        <f t="shared" si="15"/>
        <v>49</v>
      </c>
      <c r="D423" s="86">
        <v>49</v>
      </c>
    </row>
    <row r="424" spans="1:4" ht="31.5">
      <c r="A424" s="24" t="s">
        <v>271</v>
      </c>
      <c r="B424" s="51" t="s">
        <v>48</v>
      </c>
      <c r="C424" s="23">
        <f t="shared" si="15"/>
        <v>0</v>
      </c>
      <c r="D424" s="87"/>
    </row>
    <row r="425" spans="1:4" ht="31.5" customHeight="1">
      <c r="A425" s="24" t="s">
        <v>272</v>
      </c>
      <c r="B425" s="51" t="s">
        <v>204</v>
      </c>
      <c r="C425" s="23">
        <f t="shared" si="15"/>
        <v>0</v>
      </c>
      <c r="D425" s="23">
        <f>SUM(D426:D428)</f>
        <v>0</v>
      </c>
    </row>
    <row r="426" spans="1:4">
      <c r="A426" s="25" t="s">
        <v>496</v>
      </c>
      <c r="B426" s="51" t="s">
        <v>204</v>
      </c>
      <c r="C426" s="23">
        <f t="shared" si="15"/>
        <v>0</v>
      </c>
      <c r="D426" s="53">
        <v>0</v>
      </c>
    </row>
    <row r="427" spans="1:4">
      <c r="A427" s="25" t="s">
        <v>273</v>
      </c>
      <c r="B427" s="51" t="s">
        <v>204</v>
      </c>
      <c r="C427" s="23">
        <f t="shared" si="15"/>
        <v>0</v>
      </c>
      <c r="D427" s="54">
        <v>0</v>
      </c>
    </row>
    <row r="428" spans="1:4">
      <c r="A428" s="25" t="s">
        <v>274</v>
      </c>
      <c r="B428" s="51" t="s">
        <v>204</v>
      </c>
      <c r="C428" s="23">
        <f t="shared" si="15"/>
        <v>0</v>
      </c>
      <c r="D428" s="58">
        <v>0</v>
      </c>
    </row>
    <row r="429" spans="1:4">
      <c r="A429" s="155" t="s">
        <v>497</v>
      </c>
      <c r="B429" s="156" t="s">
        <v>498</v>
      </c>
      <c r="C429" s="23">
        <f t="shared" si="15"/>
        <v>218.6</v>
      </c>
      <c r="D429" s="54">
        <v>218.6</v>
      </c>
    </row>
    <row r="430" spans="1:4">
      <c r="A430" s="138" t="s">
        <v>159</v>
      </c>
      <c r="B430" s="156" t="s">
        <v>47</v>
      </c>
      <c r="C430" s="146">
        <f>C429/C408*100</f>
        <v>3.5344716078127019</v>
      </c>
      <c r="D430" s="146">
        <f>D429/D408*100</f>
        <v>3.5344716078127019</v>
      </c>
    </row>
    <row r="431" spans="1:4">
      <c r="A431" s="144" t="s">
        <v>499</v>
      </c>
      <c r="B431" s="156" t="s">
        <v>498</v>
      </c>
      <c r="C431" s="23">
        <f>SUM(D431:D431)</f>
        <v>174.1</v>
      </c>
      <c r="D431" s="54">
        <v>174.1</v>
      </c>
    </row>
    <row r="432" spans="1:4">
      <c r="A432" s="138" t="s">
        <v>500</v>
      </c>
      <c r="B432" s="156" t="s">
        <v>48</v>
      </c>
      <c r="C432" s="23">
        <f>SUM(D432:D432)</f>
        <v>3</v>
      </c>
      <c r="D432" s="54">
        <v>3</v>
      </c>
    </row>
    <row r="433" spans="1:4">
      <c r="A433" s="138" t="s">
        <v>501</v>
      </c>
      <c r="B433" s="156" t="s">
        <v>48</v>
      </c>
      <c r="C433" s="23">
        <f>SUM(D433:D433)</f>
        <v>4</v>
      </c>
      <c r="D433" s="54">
        <v>4</v>
      </c>
    </row>
    <row r="434" spans="1:4" ht="30">
      <c r="A434" s="138" t="s">
        <v>502</v>
      </c>
      <c r="B434" s="156" t="s">
        <v>47</v>
      </c>
      <c r="C434" s="146">
        <f>C431/C413*100</f>
        <v>7.2433017140955238</v>
      </c>
      <c r="D434" s="146">
        <f>D431/D413*100</f>
        <v>7.2433017140955238</v>
      </c>
    </row>
    <row r="435" spans="1:4">
      <c r="A435" s="144" t="s">
        <v>503</v>
      </c>
      <c r="B435" s="156" t="s">
        <v>498</v>
      </c>
      <c r="C435" s="23">
        <f>SUM(D435:D435)</f>
        <v>174.1</v>
      </c>
      <c r="D435" s="54">
        <v>174.1</v>
      </c>
    </row>
    <row r="436" spans="1:4">
      <c r="A436" s="138" t="s">
        <v>500</v>
      </c>
      <c r="B436" s="156" t="s">
        <v>48</v>
      </c>
      <c r="C436" s="23">
        <f>SUM(D436:D436)</f>
        <v>3</v>
      </c>
      <c r="D436" s="54">
        <v>3</v>
      </c>
    </row>
    <row r="437" spans="1:4">
      <c r="A437" s="138" t="s">
        <v>501</v>
      </c>
      <c r="B437" s="156" t="s">
        <v>48</v>
      </c>
      <c r="C437" s="23">
        <f>SUM(D437:D437)</f>
        <v>4</v>
      </c>
      <c r="D437" s="54">
        <v>4</v>
      </c>
    </row>
    <row r="438" spans="1:4" ht="30">
      <c r="A438" s="138" t="s">
        <v>504</v>
      </c>
      <c r="B438" s="156" t="s">
        <v>47</v>
      </c>
      <c r="C438" s="23">
        <f>C435/C413*100</f>
        <v>7.2433017140955238</v>
      </c>
      <c r="D438" s="23">
        <f>D435/D413*100</f>
        <v>7.2433017140955238</v>
      </c>
    </row>
    <row r="439" spans="1:4" ht="31.5">
      <c r="A439" s="24" t="s">
        <v>275</v>
      </c>
      <c r="B439" s="51" t="s">
        <v>204</v>
      </c>
      <c r="C439" s="23">
        <f>C408/C4</f>
        <v>23.294915254237289</v>
      </c>
      <c r="D439" s="23">
        <f>D408/D4</f>
        <v>23.294915254237289</v>
      </c>
    </row>
    <row r="440" spans="1:4" s="9" customFormat="1" ht="16.5" customHeight="1">
      <c r="A440" s="24" t="s">
        <v>276</v>
      </c>
      <c r="B440" s="150"/>
      <c r="C440" s="54"/>
      <c r="D440" s="28">
        <v>0</v>
      </c>
    </row>
    <row r="441" spans="1:4" s="9" customFormat="1" ht="16.5" customHeight="1">
      <c r="A441" s="25" t="s">
        <v>277</v>
      </c>
      <c r="B441" s="51" t="s">
        <v>204</v>
      </c>
      <c r="C441" s="23">
        <f t="shared" ref="C441:C450" si="16">SUM(D441:D441)</f>
        <v>0</v>
      </c>
      <c r="D441" s="53">
        <v>0</v>
      </c>
    </row>
    <row r="442" spans="1:4" s="9" customFormat="1" ht="16.5" customHeight="1">
      <c r="A442" s="25" t="s">
        <v>278</v>
      </c>
      <c r="B442" s="51" t="s">
        <v>204</v>
      </c>
      <c r="C442" s="23">
        <f t="shared" si="16"/>
        <v>0</v>
      </c>
      <c r="D442" s="53">
        <v>0</v>
      </c>
    </row>
    <row r="443" spans="1:4" s="9" customFormat="1" ht="16.5" customHeight="1">
      <c r="A443" s="25" t="s">
        <v>279</v>
      </c>
      <c r="B443" s="51" t="s">
        <v>204</v>
      </c>
      <c r="C443" s="23">
        <f t="shared" si="16"/>
        <v>0</v>
      </c>
      <c r="D443" s="53">
        <v>0</v>
      </c>
    </row>
    <row r="444" spans="1:4" s="9" customFormat="1" ht="16.5" customHeight="1">
      <c r="A444" s="25" t="s">
        <v>280</v>
      </c>
      <c r="B444" s="51" t="s">
        <v>204</v>
      </c>
      <c r="C444" s="23">
        <f t="shared" si="16"/>
        <v>0</v>
      </c>
      <c r="D444" s="53">
        <v>0</v>
      </c>
    </row>
    <row r="445" spans="1:4" s="9" customFormat="1" ht="23.25" customHeight="1">
      <c r="A445" s="25" t="s">
        <v>281</v>
      </c>
      <c r="B445" s="51" t="s">
        <v>204</v>
      </c>
      <c r="C445" s="23">
        <f t="shared" si="16"/>
        <v>0</v>
      </c>
      <c r="D445" s="53">
        <v>0</v>
      </c>
    </row>
    <row r="446" spans="1:4" s="9" customFormat="1" ht="18" customHeight="1">
      <c r="A446" s="25" t="s">
        <v>282</v>
      </c>
      <c r="B446" s="51" t="s">
        <v>204</v>
      </c>
      <c r="C446" s="23">
        <f t="shared" si="16"/>
        <v>0</v>
      </c>
      <c r="D446" s="53">
        <v>0</v>
      </c>
    </row>
    <row r="447" spans="1:4" s="9" customFormat="1" ht="18" customHeight="1">
      <c r="A447" s="25" t="s">
        <v>283</v>
      </c>
      <c r="B447" s="51" t="s">
        <v>204</v>
      </c>
      <c r="C447" s="23">
        <f t="shared" si="16"/>
        <v>0</v>
      </c>
      <c r="D447" s="53">
        <v>0</v>
      </c>
    </row>
    <row r="448" spans="1:4" s="9" customFormat="1" ht="18" customHeight="1">
      <c r="A448" s="25" t="s">
        <v>284</v>
      </c>
      <c r="B448" s="51" t="s">
        <v>204</v>
      </c>
      <c r="C448" s="23">
        <f t="shared" si="16"/>
        <v>0</v>
      </c>
      <c r="D448" s="53">
        <v>0</v>
      </c>
    </row>
    <row r="449" spans="1:4" s="9" customFormat="1" ht="18" customHeight="1">
      <c r="A449" s="25" t="s">
        <v>285</v>
      </c>
      <c r="B449" s="51" t="s">
        <v>204</v>
      </c>
      <c r="C449" s="23">
        <f t="shared" si="16"/>
        <v>0</v>
      </c>
      <c r="D449" s="53">
        <v>0</v>
      </c>
    </row>
    <row r="450" spans="1:4" s="9" customFormat="1" ht="21" customHeight="1">
      <c r="A450" s="24" t="s">
        <v>286</v>
      </c>
      <c r="B450" s="150"/>
      <c r="C450" s="57">
        <f t="shared" si="16"/>
        <v>0</v>
      </c>
      <c r="D450" s="54">
        <v>0</v>
      </c>
    </row>
    <row r="451" spans="1:4" s="9" customFormat="1" ht="32.25" customHeight="1">
      <c r="A451" s="157" t="s">
        <v>277</v>
      </c>
      <c r="B451" s="51" t="s">
        <v>48</v>
      </c>
      <c r="C451" s="23">
        <f t="shared" ref="C451:C458" si="17">SUM(D451:D451)</f>
        <v>0</v>
      </c>
      <c r="D451" s="54">
        <v>0</v>
      </c>
    </row>
    <row r="452" spans="1:4" s="9" customFormat="1" ht="19.5" customHeight="1">
      <c r="A452" s="157" t="s">
        <v>279</v>
      </c>
      <c r="B452" s="51" t="s">
        <v>48</v>
      </c>
      <c r="C452" s="23">
        <f t="shared" si="17"/>
        <v>0</v>
      </c>
      <c r="D452" s="54">
        <v>0</v>
      </c>
    </row>
    <row r="453" spans="1:4" s="9" customFormat="1" ht="17.25" customHeight="1">
      <c r="A453" s="157" t="s">
        <v>281</v>
      </c>
      <c r="B453" s="51" t="s">
        <v>48</v>
      </c>
      <c r="C453" s="23">
        <f t="shared" si="17"/>
        <v>0</v>
      </c>
      <c r="D453" s="54">
        <v>0</v>
      </c>
    </row>
    <row r="454" spans="1:4" s="9" customFormat="1" ht="17.25" customHeight="1">
      <c r="A454" s="157" t="s">
        <v>282</v>
      </c>
      <c r="B454" s="51" t="s">
        <v>48</v>
      </c>
      <c r="C454" s="23">
        <f t="shared" si="17"/>
        <v>0</v>
      </c>
      <c r="D454" s="57">
        <v>0</v>
      </c>
    </row>
    <row r="455" spans="1:4" s="9" customFormat="1" ht="20.25" customHeight="1">
      <c r="A455" s="157" t="s">
        <v>283</v>
      </c>
      <c r="B455" s="51" t="s">
        <v>48</v>
      </c>
      <c r="C455" s="23">
        <f t="shared" si="17"/>
        <v>0</v>
      </c>
      <c r="D455" s="95">
        <v>0</v>
      </c>
    </row>
    <row r="456" spans="1:4">
      <c r="A456" s="157" t="s">
        <v>284</v>
      </c>
      <c r="B456" s="51" t="s">
        <v>48</v>
      </c>
      <c r="C456" s="23">
        <f t="shared" si="17"/>
        <v>0</v>
      </c>
      <c r="D456" s="54">
        <v>0</v>
      </c>
    </row>
    <row r="457" spans="1:4">
      <c r="A457" s="157" t="s">
        <v>285</v>
      </c>
      <c r="B457" s="51" t="s">
        <v>48</v>
      </c>
      <c r="C457" s="23">
        <f t="shared" si="17"/>
        <v>0</v>
      </c>
      <c r="D457" s="84">
        <v>0</v>
      </c>
    </row>
    <row r="458" spans="1:4">
      <c r="A458" s="157" t="s">
        <v>287</v>
      </c>
      <c r="B458" s="51" t="s">
        <v>48</v>
      </c>
      <c r="C458" s="23">
        <f t="shared" si="17"/>
        <v>0</v>
      </c>
      <c r="D458" s="84">
        <v>0</v>
      </c>
    </row>
    <row r="459" spans="1:4" ht="31.5">
      <c r="A459" s="24" t="s">
        <v>288</v>
      </c>
      <c r="B459" s="150"/>
      <c r="C459" s="54"/>
      <c r="D459" s="54">
        <v>0</v>
      </c>
    </row>
    <row r="460" spans="1:4">
      <c r="A460" s="25" t="s">
        <v>277</v>
      </c>
      <c r="B460" s="51" t="s">
        <v>47</v>
      </c>
      <c r="C460" s="23">
        <f>C441/C408*100</f>
        <v>0</v>
      </c>
      <c r="D460" s="53">
        <f>D441/D408*100</f>
        <v>0</v>
      </c>
    </row>
    <row r="461" spans="1:4">
      <c r="A461" s="25" t="s">
        <v>278</v>
      </c>
      <c r="B461" s="51" t="s">
        <v>47</v>
      </c>
      <c r="C461" s="23">
        <f>C442/C408*100</f>
        <v>0</v>
      </c>
      <c r="D461" s="53">
        <f>D442/D408*100</f>
        <v>0</v>
      </c>
    </row>
    <row r="462" spans="1:4">
      <c r="A462" s="25" t="s">
        <v>279</v>
      </c>
      <c r="B462" s="51" t="s">
        <v>47</v>
      </c>
      <c r="C462" s="23">
        <f>C443/C408*100</f>
        <v>0</v>
      </c>
      <c r="D462" s="53">
        <f>D443/D408*100</f>
        <v>0</v>
      </c>
    </row>
    <row r="463" spans="1:4">
      <c r="A463" s="25" t="s">
        <v>280</v>
      </c>
      <c r="B463" s="51" t="s">
        <v>47</v>
      </c>
      <c r="C463" s="23">
        <f>C444/C408*100</f>
        <v>0</v>
      </c>
      <c r="D463" s="53">
        <f>D444/D408*100</f>
        <v>0</v>
      </c>
    </row>
    <row r="464" spans="1:4" ht="15" customHeight="1">
      <c r="A464" s="25" t="s">
        <v>281</v>
      </c>
      <c r="B464" s="51" t="s">
        <v>47</v>
      </c>
      <c r="C464" s="23">
        <f>C445/C408*100</f>
        <v>0</v>
      </c>
      <c r="D464" s="53">
        <f>D445/D408*100</f>
        <v>0</v>
      </c>
    </row>
    <row r="465" spans="1:4">
      <c r="A465" s="25" t="s">
        <v>282</v>
      </c>
      <c r="B465" s="51" t="s">
        <v>47</v>
      </c>
      <c r="C465" s="23">
        <f>C446/C408*100</f>
        <v>0</v>
      </c>
      <c r="D465" s="53">
        <f>D446/D408*100</f>
        <v>0</v>
      </c>
    </row>
    <row r="466" spans="1:4">
      <c r="A466" s="25" t="s">
        <v>283</v>
      </c>
      <c r="B466" s="51" t="s">
        <v>47</v>
      </c>
      <c r="C466" s="23">
        <f>C447/C408*100</f>
        <v>0</v>
      </c>
      <c r="D466" s="53">
        <f>D447/D408*100</f>
        <v>0</v>
      </c>
    </row>
    <row r="467" spans="1:4">
      <c r="A467" s="25" t="s">
        <v>284</v>
      </c>
      <c r="B467" s="51" t="s">
        <v>47</v>
      </c>
      <c r="C467" s="23">
        <f>C448/C408*100</f>
        <v>0</v>
      </c>
      <c r="D467" s="53">
        <f>D448/D408*100</f>
        <v>0</v>
      </c>
    </row>
    <row r="468" spans="1:4">
      <c r="A468" s="25" t="s">
        <v>285</v>
      </c>
      <c r="B468" s="51" t="s">
        <v>47</v>
      </c>
      <c r="C468" s="23">
        <f>C449/C408*100</f>
        <v>0</v>
      </c>
      <c r="D468" s="53">
        <f>D449/D408*100</f>
        <v>0</v>
      </c>
    </row>
    <row r="469" spans="1:4" ht="31.5">
      <c r="A469" s="154" t="s">
        <v>289</v>
      </c>
      <c r="B469" s="51" t="s">
        <v>204</v>
      </c>
      <c r="C469" s="23">
        <f>SUM(D469:D469)</f>
        <v>525</v>
      </c>
      <c r="D469" s="28">
        <v>525</v>
      </c>
    </row>
    <row r="470" spans="1:4" ht="31.5">
      <c r="A470" s="25" t="s">
        <v>290</v>
      </c>
      <c r="B470" s="51" t="s">
        <v>48</v>
      </c>
      <c r="C470" s="23">
        <f>SUM(D470:D470)</f>
        <v>8</v>
      </c>
      <c r="D470" s="28">
        <v>8</v>
      </c>
    </row>
    <row r="471" spans="1:4" ht="31.5">
      <c r="A471" s="25" t="s">
        <v>291</v>
      </c>
      <c r="B471" s="51" t="s">
        <v>48</v>
      </c>
      <c r="C471" s="23">
        <f>SUM(D471:D471)</f>
        <v>0</v>
      </c>
      <c r="D471" s="54">
        <v>0</v>
      </c>
    </row>
    <row r="472" spans="1:4">
      <c r="A472" s="25" t="s">
        <v>292</v>
      </c>
      <c r="B472" s="51" t="s">
        <v>48</v>
      </c>
      <c r="C472" s="23">
        <f>SUM(D472:D472)</f>
        <v>0</v>
      </c>
      <c r="D472" s="54">
        <v>0</v>
      </c>
    </row>
    <row r="473" spans="1:4" ht="15.75" customHeight="1">
      <c r="A473" s="25" t="s">
        <v>293</v>
      </c>
      <c r="B473" s="51" t="s">
        <v>48</v>
      </c>
      <c r="C473" s="23">
        <f>SUM(D473:D473)</f>
        <v>0</v>
      </c>
      <c r="D473" s="54">
        <v>0</v>
      </c>
    </row>
    <row r="474" spans="1:4">
      <c r="A474" s="230" t="s">
        <v>297</v>
      </c>
      <c r="B474" s="230"/>
      <c r="C474" s="230"/>
      <c r="D474" s="230"/>
    </row>
    <row r="475" spans="1:4">
      <c r="A475" s="25" t="s">
        <v>298</v>
      </c>
      <c r="B475" s="51" t="s">
        <v>48</v>
      </c>
      <c r="C475" s="23">
        <f>SUM(D475:D475)</f>
        <v>1</v>
      </c>
      <c r="D475" s="55">
        <v>1</v>
      </c>
    </row>
    <row r="476" spans="1:4">
      <c r="A476" s="25" t="s">
        <v>299</v>
      </c>
      <c r="B476" s="51" t="s">
        <v>0</v>
      </c>
      <c r="C476" s="23">
        <f>SUM(D476:D476)</f>
        <v>6</v>
      </c>
      <c r="D476" s="55">
        <v>6</v>
      </c>
    </row>
    <row r="477" spans="1:4">
      <c r="A477" s="25" t="s">
        <v>300</v>
      </c>
      <c r="B477" s="51" t="s">
        <v>1</v>
      </c>
      <c r="C477" s="23">
        <f>SUM(D477:D477)</f>
        <v>81</v>
      </c>
      <c r="D477" s="55">
        <v>81</v>
      </c>
    </row>
    <row r="478" spans="1:4">
      <c r="A478" s="25" t="s">
        <v>301</v>
      </c>
      <c r="B478" s="51" t="s">
        <v>181</v>
      </c>
      <c r="C478" s="23">
        <f>SUM(D478:D478)</f>
        <v>137.5</v>
      </c>
      <c r="D478" s="55">
        <v>137.5</v>
      </c>
    </row>
    <row r="479" spans="1:4">
      <c r="A479" s="215" t="s">
        <v>310</v>
      </c>
      <c r="B479" s="215"/>
      <c r="C479" s="215"/>
      <c r="D479" s="215"/>
    </row>
    <row r="480" spans="1:4" ht="28.5">
      <c r="A480" s="188" t="s">
        <v>505</v>
      </c>
      <c r="B480" s="192" t="s">
        <v>181</v>
      </c>
      <c r="C480" s="193">
        <f t="shared" ref="C480:C498" si="18">SUM(D480:D480)</f>
        <v>499.9</v>
      </c>
      <c r="D480" s="194">
        <f>D481+D482+D483+D487+D489+D493+D494</f>
        <v>499.9</v>
      </c>
    </row>
    <row r="481" spans="1:4" s="4" customFormat="1">
      <c r="A481" s="189" t="s">
        <v>160</v>
      </c>
      <c r="B481" s="192" t="s">
        <v>181</v>
      </c>
      <c r="C481" s="193">
        <f t="shared" si="18"/>
        <v>218.4</v>
      </c>
      <c r="D481" s="195">
        <v>218.4</v>
      </c>
    </row>
    <row r="482" spans="1:4" s="4" customFormat="1">
      <c r="A482" s="189" t="s">
        <v>161</v>
      </c>
      <c r="B482" s="192" t="s">
        <v>181</v>
      </c>
      <c r="C482" s="193">
        <f t="shared" si="18"/>
        <v>0</v>
      </c>
      <c r="D482" s="195">
        <v>0</v>
      </c>
    </row>
    <row r="483" spans="1:4" s="4" customFormat="1">
      <c r="A483" s="189" t="s">
        <v>102</v>
      </c>
      <c r="B483" s="192" t="s">
        <v>181</v>
      </c>
      <c r="C483" s="193">
        <f t="shared" si="18"/>
        <v>90.5</v>
      </c>
      <c r="D483" s="195">
        <v>90.5</v>
      </c>
    </row>
    <row r="484" spans="1:4" s="4" customFormat="1">
      <c r="A484" s="190" t="s">
        <v>104</v>
      </c>
      <c r="B484" s="192" t="s">
        <v>204</v>
      </c>
      <c r="C484" s="193">
        <f t="shared" si="18"/>
        <v>55.6</v>
      </c>
      <c r="D484" s="195">
        <v>55.6</v>
      </c>
    </row>
    <row r="485" spans="1:4" s="4" customFormat="1">
      <c r="A485" s="190" t="s">
        <v>302</v>
      </c>
      <c r="B485" s="192" t="s">
        <v>48</v>
      </c>
      <c r="C485" s="193">
        <f t="shared" si="18"/>
        <v>50</v>
      </c>
      <c r="D485" s="195">
        <v>50</v>
      </c>
    </row>
    <row r="486" spans="1:4" s="4" customFormat="1" ht="15.75" customHeight="1">
      <c r="A486" s="190" t="s">
        <v>303</v>
      </c>
      <c r="B486" s="192" t="s">
        <v>48</v>
      </c>
      <c r="C486" s="193">
        <f t="shared" si="18"/>
        <v>125</v>
      </c>
      <c r="D486" s="195">
        <v>125</v>
      </c>
    </row>
    <row r="487" spans="1:4" s="4" customFormat="1" ht="42.75">
      <c r="A487" s="188" t="s">
        <v>506</v>
      </c>
      <c r="B487" s="192" t="s">
        <v>181</v>
      </c>
      <c r="C487" s="193">
        <f t="shared" si="18"/>
        <v>85</v>
      </c>
      <c r="D487" s="194">
        <f>D488</f>
        <v>85</v>
      </c>
    </row>
    <row r="488" spans="1:4" ht="17.25" customHeight="1">
      <c r="A488" s="191" t="s">
        <v>507</v>
      </c>
      <c r="B488" s="192" t="s">
        <v>181</v>
      </c>
      <c r="C488" s="193">
        <f t="shared" si="18"/>
        <v>85</v>
      </c>
      <c r="D488" s="195">
        <v>85</v>
      </c>
    </row>
    <row r="489" spans="1:4" ht="28.5">
      <c r="A489" s="188" t="s">
        <v>508</v>
      </c>
      <c r="B489" s="192" t="s">
        <v>181</v>
      </c>
      <c r="C489" s="193">
        <f t="shared" si="18"/>
        <v>25</v>
      </c>
      <c r="D489" s="194">
        <f>D490</f>
        <v>25</v>
      </c>
    </row>
    <row r="490" spans="1:4" ht="15.75" customHeight="1">
      <c r="A490" s="190" t="s">
        <v>104</v>
      </c>
      <c r="B490" s="192" t="s">
        <v>204</v>
      </c>
      <c r="C490" s="193">
        <f t="shared" si="18"/>
        <v>25</v>
      </c>
      <c r="D490" s="195">
        <v>25</v>
      </c>
    </row>
    <row r="491" spans="1:4" ht="17.25" customHeight="1">
      <c r="A491" s="190" t="s">
        <v>304</v>
      </c>
      <c r="B491" s="192" t="s">
        <v>48</v>
      </c>
      <c r="C491" s="193">
        <f t="shared" si="18"/>
        <v>0</v>
      </c>
      <c r="D491" s="194">
        <v>0</v>
      </c>
    </row>
    <row r="492" spans="1:4">
      <c r="A492" s="190" t="s">
        <v>305</v>
      </c>
      <c r="B492" s="192" t="s">
        <v>48</v>
      </c>
      <c r="C492" s="193">
        <f t="shared" si="18"/>
        <v>25</v>
      </c>
      <c r="D492" s="195">
        <v>25</v>
      </c>
    </row>
    <row r="493" spans="1:4">
      <c r="A493" s="189" t="s">
        <v>326</v>
      </c>
      <c r="B493" s="192" t="s">
        <v>181</v>
      </c>
      <c r="C493" s="193">
        <f t="shared" si="18"/>
        <v>45</v>
      </c>
      <c r="D493" s="194">
        <v>45</v>
      </c>
    </row>
    <row r="494" spans="1:4">
      <c r="A494" s="189" t="s">
        <v>103</v>
      </c>
      <c r="B494" s="192" t="s">
        <v>181</v>
      </c>
      <c r="C494" s="193">
        <f t="shared" si="18"/>
        <v>36</v>
      </c>
      <c r="D494" s="195">
        <v>36</v>
      </c>
    </row>
    <row r="495" spans="1:4">
      <c r="A495" s="190" t="s">
        <v>306</v>
      </c>
      <c r="B495" s="192" t="s">
        <v>48</v>
      </c>
      <c r="C495" s="193">
        <f t="shared" si="18"/>
        <v>0</v>
      </c>
      <c r="D495" s="195">
        <v>0</v>
      </c>
    </row>
    <row r="496" spans="1:4">
      <c r="A496" s="190" t="s">
        <v>307</v>
      </c>
      <c r="B496" s="192" t="s">
        <v>48</v>
      </c>
      <c r="C496" s="193">
        <f t="shared" si="18"/>
        <v>0</v>
      </c>
      <c r="D496" s="195">
        <v>0</v>
      </c>
    </row>
    <row r="497" spans="1:6" ht="31.5" customHeight="1">
      <c r="A497" s="190" t="s">
        <v>308</v>
      </c>
      <c r="B497" s="192" t="s">
        <v>48</v>
      </c>
      <c r="C497" s="193">
        <f t="shared" si="18"/>
        <v>0</v>
      </c>
      <c r="D497" s="195">
        <v>0</v>
      </c>
      <c r="E497" s="216"/>
      <c r="F497" s="217"/>
    </row>
    <row r="498" spans="1:6">
      <c r="A498" s="190" t="s">
        <v>309</v>
      </c>
      <c r="B498" s="192" t="s">
        <v>48</v>
      </c>
      <c r="C498" s="193">
        <f t="shared" si="18"/>
        <v>0</v>
      </c>
      <c r="D498" s="195">
        <v>0</v>
      </c>
      <c r="E498" s="216"/>
      <c r="F498" s="217"/>
    </row>
    <row r="499" spans="1:6">
      <c r="A499" s="215" t="s">
        <v>311</v>
      </c>
      <c r="B499" s="215"/>
      <c r="C499" s="215"/>
      <c r="D499" s="215"/>
      <c r="E499" s="216"/>
      <c r="F499" s="217"/>
    </row>
    <row r="500" spans="1:6">
      <c r="A500" s="25" t="s">
        <v>312</v>
      </c>
      <c r="B500" s="51" t="s">
        <v>48</v>
      </c>
      <c r="C500" s="23">
        <f t="shared" ref="C500:C506" si="19">SUM(D500:D500)</f>
        <v>0</v>
      </c>
      <c r="D500" s="28">
        <v>0</v>
      </c>
      <c r="E500" s="216"/>
      <c r="F500" s="217"/>
    </row>
    <row r="501" spans="1:6">
      <c r="A501" s="25" t="s">
        <v>313</v>
      </c>
      <c r="B501" s="51" t="s">
        <v>48</v>
      </c>
      <c r="C501" s="23">
        <f t="shared" si="19"/>
        <v>0</v>
      </c>
      <c r="D501" s="58">
        <v>0</v>
      </c>
      <c r="E501" s="216"/>
      <c r="F501" s="217"/>
    </row>
    <row r="502" spans="1:6">
      <c r="A502" s="25" t="s">
        <v>314</v>
      </c>
      <c r="B502" s="51" t="s">
        <v>2</v>
      </c>
      <c r="C502" s="23">
        <f t="shared" si="19"/>
        <v>0</v>
      </c>
      <c r="D502" s="88">
        <v>0</v>
      </c>
      <c r="E502" s="216"/>
      <c r="F502" s="217"/>
    </row>
    <row r="503" spans="1:6">
      <c r="A503" s="25" t="s">
        <v>315</v>
      </c>
      <c r="B503" s="51" t="s">
        <v>295</v>
      </c>
      <c r="C503" s="23">
        <f t="shared" si="19"/>
        <v>0</v>
      </c>
      <c r="D503" s="88">
        <v>0</v>
      </c>
      <c r="E503" s="216"/>
      <c r="F503" s="217"/>
    </row>
    <row r="504" spans="1:6">
      <c r="A504" s="25" t="s">
        <v>87</v>
      </c>
      <c r="B504" s="51" t="s">
        <v>48</v>
      </c>
      <c r="C504" s="23">
        <f t="shared" si="19"/>
        <v>1</v>
      </c>
      <c r="D504" s="58">
        <v>1</v>
      </c>
      <c r="E504" s="216"/>
      <c r="F504" s="217"/>
    </row>
    <row r="505" spans="1:6">
      <c r="A505" s="25" t="s">
        <v>314</v>
      </c>
      <c r="B505" s="51" t="s">
        <v>2</v>
      </c>
      <c r="C505" s="23">
        <f t="shared" si="19"/>
        <v>1</v>
      </c>
      <c r="D505" s="58">
        <v>1</v>
      </c>
      <c r="E505" s="216"/>
      <c r="F505" s="217"/>
    </row>
    <row r="506" spans="1:6">
      <c r="A506" s="25" t="s">
        <v>316</v>
      </c>
      <c r="B506" s="51" t="s">
        <v>295</v>
      </c>
      <c r="C506" s="23">
        <f t="shared" si="19"/>
        <v>0</v>
      </c>
      <c r="D506" s="58">
        <v>0</v>
      </c>
      <c r="E506" s="216"/>
      <c r="F506" s="217"/>
    </row>
    <row r="507" spans="1:6">
      <c r="A507" s="25" t="s">
        <v>317</v>
      </c>
      <c r="B507" s="158"/>
      <c r="C507" s="57"/>
      <c r="D507" s="58"/>
      <c r="E507" s="216"/>
      <c r="F507" s="217"/>
    </row>
    <row r="508" spans="1:6">
      <c r="A508" s="25" t="s">
        <v>318</v>
      </c>
      <c r="B508" s="134" t="s">
        <v>295</v>
      </c>
      <c r="C508" s="23">
        <f>SUM(D508:D508)</f>
        <v>0.8</v>
      </c>
      <c r="D508" s="86">
        <v>0.8</v>
      </c>
      <c r="E508" s="216"/>
      <c r="F508" s="217"/>
    </row>
    <row r="509" spans="1:6">
      <c r="A509" s="25" t="s">
        <v>319</v>
      </c>
      <c r="B509" s="134" t="s">
        <v>295</v>
      </c>
      <c r="C509" s="23">
        <f>SUM(D509:D509)</f>
        <v>0</v>
      </c>
      <c r="D509" s="86">
        <v>0</v>
      </c>
      <c r="E509" s="216"/>
      <c r="F509" s="217"/>
    </row>
    <row r="510" spans="1:6">
      <c r="A510" s="25" t="s">
        <v>320</v>
      </c>
      <c r="B510" s="134" t="s">
        <v>295</v>
      </c>
      <c r="C510" s="23">
        <f>SUM(D510:D510)</f>
        <v>0</v>
      </c>
      <c r="D510" s="58">
        <v>0</v>
      </c>
      <c r="E510" s="216"/>
      <c r="F510" s="217"/>
    </row>
    <row r="511" spans="1:6">
      <c r="A511" s="25" t="s">
        <v>321</v>
      </c>
      <c r="B511" s="134" t="s">
        <v>163</v>
      </c>
      <c r="C511" s="23">
        <f>SUM(D511:D511)</f>
        <v>0</v>
      </c>
      <c r="D511" s="58">
        <v>0</v>
      </c>
      <c r="E511" s="216"/>
      <c r="F511" s="217"/>
    </row>
    <row r="512" spans="1:6">
      <c r="A512" s="218" t="s">
        <v>322</v>
      </c>
      <c r="B512" s="219"/>
      <c r="C512" s="219"/>
      <c r="D512" s="219"/>
      <c r="E512" s="216"/>
      <c r="F512" s="217"/>
    </row>
    <row r="513" spans="1:21" ht="31.5">
      <c r="A513" s="25" t="s">
        <v>323</v>
      </c>
      <c r="B513" s="51" t="s">
        <v>48</v>
      </c>
      <c r="C513" s="23">
        <f>SUM(D513:D513)</f>
        <v>0</v>
      </c>
      <c r="D513" s="28">
        <v>0</v>
      </c>
    </row>
    <row r="514" spans="1:21" ht="15.75" customHeight="1">
      <c r="A514" s="25" t="s">
        <v>324</v>
      </c>
      <c r="B514" s="51" t="s">
        <v>48</v>
      </c>
      <c r="C514" s="23">
        <f>SUM(D514:D514)</f>
        <v>0</v>
      </c>
      <c r="D514" s="28">
        <v>0</v>
      </c>
    </row>
    <row r="515" spans="1:21">
      <c r="A515" s="25" t="s">
        <v>3</v>
      </c>
      <c r="B515" s="51" t="s">
        <v>325</v>
      </c>
      <c r="C515" s="23">
        <f>SUM(D515:D515)</f>
        <v>7.67</v>
      </c>
      <c r="D515" s="84">
        <v>7.67</v>
      </c>
    </row>
    <row r="516" spans="1:21">
      <c r="A516" s="220" t="s">
        <v>327</v>
      </c>
      <c r="B516" s="220"/>
      <c r="C516" s="220"/>
      <c r="D516" s="220"/>
    </row>
    <row r="517" spans="1:21">
      <c r="A517" s="159" t="s">
        <v>328</v>
      </c>
      <c r="B517" s="160" t="s">
        <v>48</v>
      </c>
      <c r="C517" s="23">
        <f t="shared" ref="C517:C545" si="20">SUM(D517:D517)</f>
        <v>2</v>
      </c>
      <c r="D517" s="161">
        <f>D518+D519+D520</f>
        <v>2</v>
      </c>
    </row>
    <row r="518" spans="1:21">
      <c r="A518" s="25" t="s">
        <v>329</v>
      </c>
      <c r="B518" s="51" t="s">
        <v>48</v>
      </c>
      <c r="C518" s="23">
        <f t="shared" si="20"/>
        <v>0</v>
      </c>
      <c r="D518" s="70">
        <v>0</v>
      </c>
    </row>
    <row r="519" spans="1:21">
      <c r="A519" s="25" t="s">
        <v>330</v>
      </c>
      <c r="B519" s="51" t="s">
        <v>48</v>
      </c>
      <c r="C519" s="23">
        <f t="shared" si="20"/>
        <v>2</v>
      </c>
      <c r="D519" s="54">
        <v>2</v>
      </c>
    </row>
    <row r="520" spans="1:21">
      <c r="A520" s="25" t="s">
        <v>331</v>
      </c>
      <c r="B520" s="51" t="s">
        <v>48</v>
      </c>
      <c r="C520" s="23">
        <f t="shared" si="20"/>
        <v>0</v>
      </c>
      <c r="D520" s="54">
        <v>0</v>
      </c>
    </row>
    <row r="521" spans="1:21">
      <c r="A521" s="24" t="s">
        <v>90</v>
      </c>
      <c r="B521" s="51" t="s">
        <v>48</v>
      </c>
      <c r="C521" s="23">
        <f t="shared" si="20"/>
        <v>0</v>
      </c>
      <c r="D521" s="58">
        <v>0</v>
      </c>
    </row>
    <row r="522" spans="1:21" ht="15.75" customHeight="1">
      <c r="A522" s="24" t="s">
        <v>332</v>
      </c>
      <c r="B522" s="51" t="s">
        <v>29</v>
      </c>
      <c r="C522" s="23">
        <f t="shared" si="20"/>
        <v>4346</v>
      </c>
      <c r="D522" s="23">
        <f>D523+D524+D525</f>
        <v>4346</v>
      </c>
    </row>
    <row r="523" spans="1:21">
      <c r="A523" s="25" t="s">
        <v>333</v>
      </c>
      <c r="B523" s="51" t="s">
        <v>29</v>
      </c>
      <c r="C523" s="23">
        <f t="shared" si="20"/>
        <v>0</v>
      </c>
      <c r="D523" s="58">
        <v>0</v>
      </c>
    </row>
    <row r="524" spans="1:21">
      <c r="A524" s="25" t="s">
        <v>334</v>
      </c>
      <c r="B524" s="51" t="s">
        <v>29</v>
      </c>
      <c r="C524" s="23">
        <f t="shared" si="20"/>
        <v>0</v>
      </c>
      <c r="D524" s="58">
        <v>0</v>
      </c>
    </row>
    <row r="525" spans="1:21">
      <c r="A525" s="25" t="s">
        <v>335</v>
      </c>
      <c r="B525" s="51" t="s">
        <v>29</v>
      </c>
      <c r="C525" s="23">
        <f t="shared" si="20"/>
        <v>4346</v>
      </c>
      <c r="D525" s="58">
        <v>4346</v>
      </c>
      <c r="E525" s="224"/>
      <c r="F525" s="225"/>
      <c r="G525" s="225"/>
      <c r="H525" s="225"/>
      <c r="I525" s="225"/>
      <c r="J525" s="225"/>
      <c r="K525" s="225"/>
      <c r="L525" s="225"/>
      <c r="M525" s="225"/>
      <c r="N525" s="225"/>
      <c r="O525" s="225"/>
      <c r="P525" s="225"/>
      <c r="Q525" s="225"/>
      <c r="R525" s="225"/>
      <c r="S525" s="225"/>
      <c r="T525" s="225"/>
      <c r="U525" s="225"/>
    </row>
    <row r="526" spans="1:21">
      <c r="A526" s="24" t="s">
        <v>336</v>
      </c>
      <c r="B526" s="51" t="s">
        <v>29</v>
      </c>
      <c r="C526" s="23">
        <f t="shared" si="20"/>
        <v>0</v>
      </c>
      <c r="D526" s="23">
        <f>D527+D528+D529</f>
        <v>0</v>
      </c>
    </row>
    <row r="527" spans="1:21">
      <c r="A527" s="25" t="s">
        <v>333</v>
      </c>
      <c r="B527" s="51" t="s">
        <v>29</v>
      </c>
      <c r="C527" s="23">
        <f t="shared" si="20"/>
        <v>0</v>
      </c>
      <c r="D527" s="58"/>
    </row>
    <row r="528" spans="1:21" ht="15.75" customHeight="1">
      <c r="A528" s="25" t="s">
        <v>334</v>
      </c>
      <c r="B528" s="51" t="s">
        <v>29</v>
      </c>
      <c r="C528" s="23">
        <f t="shared" si="20"/>
        <v>0</v>
      </c>
      <c r="D528" s="58"/>
    </row>
    <row r="529" spans="1:4">
      <c r="A529" s="25" t="s">
        <v>335</v>
      </c>
      <c r="B529" s="51" t="s">
        <v>29</v>
      </c>
      <c r="C529" s="23">
        <f t="shared" si="20"/>
        <v>0</v>
      </c>
      <c r="D529" s="58"/>
    </row>
    <row r="530" spans="1:4">
      <c r="A530" s="25" t="s">
        <v>337</v>
      </c>
      <c r="B530" s="51" t="s">
        <v>29</v>
      </c>
      <c r="C530" s="23">
        <f t="shared" si="20"/>
        <v>4346</v>
      </c>
      <c r="D530" s="54">
        <v>4346</v>
      </c>
    </row>
    <row r="531" spans="1:4">
      <c r="A531" s="24" t="s">
        <v>338</v>
      </c>
      <c r="B531" s="51" t="s">
        <v>204</v>
      </c>
      <c r="C531" s="23">
        <f t="shared" si="20"/>
        <v>25979</v>
      </c>
      <c r="D531" s="96">
        <f>SUM(D532:D534)</f>
        <v>25979</v>
      </c>
    </row>
    <row r="532" spans="1:4">
      <c r="A532" s="25" t="s">
        <v>333</v>
      </c>
      <c r="B532" s="51" t="s">
        <v>204</v>
      </c>
      <c r="C532" s="23">
        <f t="shared" si="20"/>
        <v>0</v>
      </c>
      <c r="D532" s="54"/>
    </row>
    <row r="533" spans="1:4">
      <c r="A533" s="25" t="s">
        <v>334</v>
      </c>
      <c r="B533" s="51" t="s">
        <v>204</v>
      </c>
      <c r="C533" s="23">
        <f t="shared" si="20"/>
        <v>0</v>
      </c>
      <c r="D533" s="54"/>
    </row>
    <row r="534" spans="1:4">
      <c r="A534" s="25" t="s">
        <v>335</v>
      </c>
      <c r="B534" s="51" t="s">
        <v>204</v>
      </c>
      <c r="C534" s="23">
        <f t="shared" si="20"/>
        <v>25979</v>
      </c>
      <c r="D534" s="54">
        <v>25979</v>
      </c>
    </row>
    <row r="535" spans="1:4">
      <c r="A535" s="24" t="s">
        <v>4</v>
      </c>
      <c r="B535" s="51" t="s">
        <v>48</v>
      </c>
      <c r="C535" s="23">
        <f t="shared" si="20"/>
        <v>1</v>
      </c>
      <c r="D535" s="54">
        <v>1</v>
      </c>
    </row>
    <row r="536" spans="1:4">
      <c r="A536" s="25" t="s">
        <v>339</v>
      </c>
      <c r="B536" s="51" t="s">
        <v>29</v>
      </c>
      <c r="C536" s="23">
        <f t="shared" si="20"/>
        <v>70.900000000000006</v>
      </c>
      <c r="D536" s="54">
        <v>70.900000000000006</v>
      </c>
    </row>
    <row r="537" spans="1:4">
      <c r="A537" s="24" t="s">
        <v>423</v>
      </c>
      <c r="B537" s="51" t="s">
        <v>48</v>
      </c>
      <c r="C537" s="23">
        <f t="shared" si="20"/>
        <v>0</v>
      </c>
      <c r="D537" s="53">
        <v>0</v>
      </c>
    </row>
    <row r="538" spans="1:4">
      <c r="A538" s="25" t="s">
        <v>424</v>
      </c>
      <c r="B538" s="51" t="s">
        <v>509</v>
      </c>
      <c r="C538" s="23">
        <f t="shared" si="20"/>
        <v>0</v>
      </c>
      <c r="D538" s="53">
        <v>0</v>
      </c>
    </row>
    <row r="539" spans="1:4">
      <c r="A539" s="25" t="s">
        <v>425</v>
      </c>
      <c r="B539" s="51" t="s">
        <v>509</v>
      </c>
      <c r="C539" s="23">
        <f t="shared" si="20"/>
        <v>0</v>
      </c>
      <c r="D539" s="53">
        <v>0</v>
      </c>
    </row>
    <row r="540" spans="1:4">
      <c r="A540" s="25" t="s">
        <v>426</v>
      </c>
      <c r="B540" s="51" t="s">
        <v>48</v>
      </c>
      <c r="C540" s="23">
        <f t="shared" si="20"/>
        <v>0</v>
      </c>
      <c r="D540" s="53">
        <v>0</v>
      </c>
    </row>
    <row r="541" spans="1:4">
      <c r="A541" s="25" t="s">
        <v>427</v>
      </c>
      <c r="B541" s="51" t="s">
        <v>48</v>
      </c>
      <c r="C541" s="23">
        <f t="shared" si="20"/>
        <v>0</v>
      </c>
      <c r="D541" s="53">
        <v>0</v>
      </c>
    </row>
    <row r="542" spans="1:4" ht="31.5">
      <c r="A542" s="25" t="s">
        <v>428</v>
      </c>
      <c r="B542" s="51" t="s">
        <v>48</v>
      </c>
      <c r="C542" s="23">
        <f t="shared" si="20"/>
        <v>0</v>
      </c>
      <c r="D542" s="53">
        <v>0</v>
      </c>
    </row>
    <row r="543" spans="1:4">
      <c r="A543" s="25" t="s">
        <v>429</v>
      </c>
      <c r="B543" s="51" t="s">
        <v>48</v>
      </c>
      <c r="C543" s="23">
        <f t="shared" si="20"/>
        <v>0</v>
      </c>
      <c r="D543" s="53">
        <v>0</v>
      </c>
    </row>
    <row r="544" spans="1:4">
      <c r="A544" s="24" t="s">
        <v>340</v>
      </c>
      <c r="B544" s="51" t="s">
        <v>48</v>
      </c>
      <c r="C544" s="23">
        <f t="shared" si="20"/>
        <v>1</v>
      </c>
      <c r="D544" s="87">
        <v>1</v>
      </c>
    </row>
    <row r="545" spans="1:4">
      <c r="A545" s="102" t="s">
        <v>457</v>
      </c>
      <c r="B545" s="51" t="s">
        <v>48</v>
      </c>
      <c r="C545" s="23">
        <f t="shared" si="20"/>
        <v>0</v>
      </c>
      <c r="D545" s="87">
        <v>0</v>
      </c>
    </row>
    <row r="546" spans="1:4">
      <c r="A546" s="220" t="s">
        <v>341</v>
      </c>
      <c r="B546" s="220"/>
      <c r="C546" s="220"/>
      <c r="D546" s="220"/>
    </row>
    <row r="547" spans="1:4" ht="31.5">
      <c r="A547" s="101" t="s">
        <v>456</v>
      </c>
      <c r="B547" s="51" t="s">
        <v>181</v>
      </c>
      <c r="C547" s="23">
        <f>SUM(D547:D547)</f>
        <v>0</v>
      </c>
      <c r="D547" s="95">
        <v>0</v>
      </c>
    </row>
    <row r="548" spans="1:4">
      <c r="A548" s="155" t="s">
        <v>510</v>
      </c>
      <c r="B548" s="162"/>
      <c r="C548" s="54"/>
      <c r="D548" s="76">
        <v>0</v>
      </c>
    </row>
    <row r="549" spans="1:4">
      <c r="A549" s="144" t="s">
        <v>511</v>
      </c>
      <c r="B549" s="156"/>
      <c r="C549" s="57"/>
      <c r="D549" s="86">
        <v>0</v>
      </c>
    </row>
    <row r="550" spans="1:4">
      <c r="A550" s="138" t="s">
        <v>269</v>
      </c>
      <c r="B550" s="156" t="s">
        <v>48</v>
      </c>
      <c r="C550" s="23">
        <f t="shared" ref="C550:C563" si="21">SUM(D550:D550)</f>
        <v>0</v>
      </c>
      <c r="D550" s="86">
        <v>0</v>
      </c>
    </row>
    <row r="551" spans="1:4">
      <c r="A551" s="138" t="s">
        <v>270</v>
      </c>
      <c r="B551" s="156" t="s">
        <v>48</v>
      </c>
      <c r="C551" s="23">
        <f t="shared" si="21"/>
        <v>0</v>
      </c>
      <c r="D551" s="86">
        <v>0</v>
      </c>
    </row>
    <row r="552" spans="1:4">
      <c r="A552" s="138" t="s">
        <v>512</v>
      </c>
      <c r="B552" s="156" t="s">
        <v>48</v>
      </c>
      <c r="C552" s="23">
        <f t="shared" si="21"/>
        <v>0</v>
      </c>
      <c r="D552" s="86">
        <v>0</v>
      </c>
    </row>
    <row r="553" spans="1:4">
      <c r="A553" s="138" t="s">
        <v>513</v>
      </c>
      <c r="B553" s="156" t="s">
        <v>204</v>
      </c>
      <c r="C553" s="23">
        <f t="shared" si="21"/>
        <v>0</v>
      </c>
      <c r="D553" s="86">
        <v>0</v>
      </c>
    </row>
    <row r="554" spans="1:4">
      <c r="A554" s="155" t="s">
        <v>168</v>
      </c>
      <c r="B554" s="163" t="s">
        <v>514</v>
      </c>
      <c r="C554" s="23">
        <f t="shared" si="21"/>
        <v>0</v>
      </c>
      <c r="D554" s="76">
        <v>0</v>
      </c>
    </row>
    <row r="555" spans="1:4">
      <c r="A555" s="155" t="s">
        <v>342</v>
      </c>
      <c r="B555" s="163" t="s">
        <v>48</v>
      </c>
      <c r="C555" s="23">
        <f t="shared" si="21"/>
        <v>0</v>
      </c>
      <c r="D555" s="54">
        <v>0</v>
      </c>
    </row>
    <row r="556" spans="1:4">
      <c r="A556" s="164" t="s">
        <v>18</v>
      </c>
      <c r="B556" s="163" t="s">
        <v>493</v>
      </c>
      <c r="C556" s="23">
        <f t="shared" si="21"/>
        <v>0</v>
      </c>
      <c r="D556" s="76">
        <v>0</v>
      </c>
    </row>
    <row r="557" spans="1:4">
      <c r="A557" s="155" t="s">
        <v>343</v>
      </c>
      <c r="B557" s="163" t="s">
        <v>48</v>
      </c>
      <c r="C557" s="23">
        <f t="shared" si="21"/>
        <v>0</v>
      </c>
      <c r="D557" s="76">
        <v>0</v>
      </c>
    </row>
    <row r="558" spans="1:4">
      <c r="A558" s="164" t="s">
        <v>104</v>
      </c>
      <c r="B558" s="163" t="s">
        <v>204</v>
      </c>
      <c r="C558" s="23">
        <f t="shared" si="21"/>
        <v>0</v>
      </c>
      <c r="D558" s="86">
        <v>0</v>
      </c>
    </row>
    <row r="559" spans="1:4">
      <c r="A559" s="155" t="s">
        <v>344</v>
      </c>
      <c r="B559" s="163" t="s">
        <v>48</v>
      </c>
      <c r="C559" s="23">
        <f t="shared" si="21"/>
        <v>0</v>
      </c>
      <c r="D559" s="86">
        <v>0</v>
      </c>
    </row>
    <row r="560" spans="1:4">
      <c r="A560" s="164" t="s">
        <v>345</v>
      </c>
      <c r="B560" s="163" t="s">
        <v>48</v>
      </c>
      <c r="C560" s="23">
        <f t="shared" si="21"/>
        <v>0</v>
      </c>
      <c r="D560" s="86">
        <v>0</v>
      </c>
    </row>
    <row r="561" spans="1:4">
      <c r="A561" s="164" t="s">
        <v>346</v>
      </c>
      <c r="B561" s="165" t="s">
        <v>48</v>
      </c>
      <c r="C561" s="23">
        <f t="shared" si="21"/>
        <v>0</v>
      </c>
      <c r="D561" s="86">
        <v>0</v>
      </c>
    </row>
    <row r="562" spans="1:4">
      <c r="A562" s="164" t="s">
        <v>347</v>
      </c>
      <c r="B562" s="165" t="s">
        <v>48</v>
      </c>
      <c r="C562" s="23">
        <f t="shared" si="21"/>
        <v>0</v>
      </c>
      <c r="D562" s="86">
        <v>0</v>
      </c>
    </row>
    <row r="563" spans="1:4">
      <c r="A563" s="155" t="s">
        <v>348</v>
      </c>
      <c r="B563" s="162"/>
      <c r="C563" s="54">
        <f t="shared" si="21"/>
        <v>0</v>
      </c>
      <c r="D563" s="84">
        <v>0</v>
      </c>
    </row>
    <row r="564" spans="1:4" ht="15.75" customHeight="1">
      <c r="A564" s="164" t="s">
        <v>349</v>
      </c>
      <c r="B564" s="163" t="s">
        <v>29</v>
      </c>
      <c r="C564" s="23">
        <f t="shared" ref="C564:C578" si="22">SUM(D564:D564)</f>
        <v>0</v>
      </c>
      <c r="D564" s="53">
        <v>0</v>
      </c>
    </row>
    <row r="565" spans="1:4">
      <c r="A565" s="164" t="s">
        <v>350</v>
      </c>
      <c r="B565" s="163" t="s">
        <v>29</v>
      </c>
      <c r="C565" s="23">
        <f t="shared" si="22"/>
        <v>0</v>
      </c>
      <c r="D565" s="89">
        <v>0</v>
      </c>
    </row>
    <row r="566" spans="1:4">
      <c r="A566" s="164" t="s">
        <v>351</v>
      </c>
      <c r="B566" s="163" t="s">
        <v>29</v>
      </c>
      <c r="C566" s="23">
        <f t="shared" si="22"/>
        <v>0</v>
      </c>
      <c r="D566" s="86">
        <v>0</v>
      </c>
    </row>
    <row r="567" spans="1:4">
      <c r="A567" s="164" t="s">
        <v>352</v>
      </c>
      <c r="B567" s="163" t="s">
        <v>29</v>
      </c>
      <c r="C567" s="23">
        <f t="shared" si="22"/>
        <v>0</v>
      </c>
      <c r="D567" s="86">
        <v>0</v>
      </c>
    </row>
    <row r="568" spans="1:4">
      <c r="A568" s="164" t="s">
        <v>353</v>
      </c>
      <c r="B568" s="163" t="s">
        <v>48</v>
      </c>
      <c r="C568" s="23">
        <f t="shared" si="22"/>
        <v>0</v>
      </c>
      <c r="D568" s="76">
        <v>0</v>
      </c>
    </row>
    <row r="569" spans="1:4">
      <c r="A569" s="164" t="s">
        <v>354</v>
      </c>
      <c r="B569" s="163" t="s">
        <v>48</v>
      </c>
      <c r="C569" s="23">
        <f t="shared" si="22"/>
        <v>0</v>
      </c>
      <c r="D569" s="79">
        <v>0</v>
      </c>
    </row>
    <row r="570" spans="1:4">
      <c r="A570" s="164" t="s">
        <v>355</v>
      </c>
      <c r="B570" s="163" t="s">
        <v>356</v>
      </c>
      <c r="C570" s="23">
        <f t="shared" si="22"/>
        <v>0</v>
      </c>
      <c r="D570" s="90">
        <v>0</v>
      </c>
    </row>
    <row r="571" spans="1:4">
      <c r="A571" s="164" t="s">
        <v>357</v>
      </c>
      <c r="B571" s="165" t="s">
        <v>48</v>
      </c>
      <c r="C571" s="23">
        <f t="shared" si="22"/>
        <v>0</v>
      </c>
      <c r="D571" s="87">
        <v>0</v>
      </c>
    </row>
    <row r="572" spans="1:4">
      <c r="A572" s="164" t="s">
        <v>18</v>
      </c>
      <c r="B572" s="165" t="s">
        <v>296</v>
      </c>
      <c r="C572" s="23">
        <f t="shared" si="22"/>
        <v>0</v>
      </c>
      <c r="D572" s="91">
        <v>0</v>
      </c>
    </row>
    <row r="573" spans="1:4">
      <c r="A573" s="164" t="s">
        <v>358</v>
      </c>
      <c r="B573" s="165" t="s">
        <v>48</v>
      </c>
      <c r="C573" s="23">
        <f t="shared" si="22"/>
        <v>0</v>
      </c>
      <c r="D573" s="91">
        <v>0</v>
      </c>
    </row>
    <row r="574" spans="1:4">
      <c r="A574" s="164" t="s">
        <v>359</v>
      </c>
      <c r="B574" s="165" t="s">
        <v>245</v>
      </c>
      <c r="C574" s="23">
        <f t="shared" si="22"/>
        <v>0</v>
      </c>
      <c r="D574" s="75">
        <v>0</v>
      </c>
    </row>
    <row r="575" spans="1:4">
      <c r="A575" s="164" t="s">
        <v>360</v>
      </c>
      <c r="B575" s="165" t="s">
        <v>48</v>
      </c>
      <c r="C575" s="23">
        <f t="shared" si="22"/>
        <v>0</v>
      </c>
      <c r="D575" s="91">
        <v>0</v>
      </c>
    </row>
    <row r="576" spans="1:4">
      <c r="A576" s="164" t="s">
        <v>361</v>
      </c>
      <c r="B576" s="165" t="s">
        <v>296</v>
      </c>
      <c r="C576" s="23">
        <f t="shared" si="22"/>
        <v>0</v>
      </c>
      <c r="D576" s="91">
        <v>0</v>
      </c>
    </row>
    <row r="577" spans="1:4">
      <c r="A577" s="164" t="s">
        <v>362</v>
      </c>
      <c r="B577" s="165" t="s">
        <v>363</v>
      </c>
      <c r="C577" s="23">
        <f t="shared" si="22"/>
        <v>0</v>
      </c>
      <c r="D577" s="91">
        <v>0</v>
      </c>
    </row>
    <row r="578" spans="1:4" ht="28.5">
      <c r="A578" s="155" t="s">
        <v>430</v>
      </c>
      <c r="B578" s="165"/>
      <c r="C578" s="54">
        <f t="shared" si="22"/>
        <v>0</v>
      </c>
      <c r="D578" s="91">
        <v>0</v>
      </c>
    </row>
    <row r="579" spans="1:4">
      <c r="A579" s="164" t="s">
        <v>431</v>
      </c>
      <c r="B579" s="165" t="s">
        <v>83</v>
      </c>
      <c r="C579" s="23">
        <f t="shared" ref="C579:C585" si="23">SUM(D579:D579)</f>
        <v>0</v>
      </c>
      <c r="D579" s="91">
        <v>0</v>
      </c>
    </row>
    <row r="580" spans="1:4">
      <c r="A580" s="164" t="s">
        <v>432</v>
      </c>
      <c r="B580" s="165" t="s">
        <v>433</v>
      </c>
      <c r="C580" s="23">
        <f t="shared" si="23"/>
        <v>0</v>
      </c>
      <c r="D580" s="91">
        <v>0</v>
      </c>
    </row>
    <row r="581" spans="1:4">
      <c r="A581" s="164" t="s">
        <v>413</v>
      </c>
      <c r="B581" s="165" t="s">
        <v>414</v>
      </c>
      <c r="C581" s="23">
        <f t="shared" si="23"/>
        <v>0</v>
      </c>
      <c r="D581" s="91">
        <v>0</v>
      </c>
    </row>
    <row r="582" spans="1:4" ht="30">
      <c r="A582" s="164" t="s">
        <v>434</v>
      </c>
      <c r="B582" s="165" t="s">
        <v>435</v>
      </c>
      <c r="C582" s="23">
        <f t="shared" si="23"/>
        <v>0</v>
      </c>
      <c r="D582" s="91">
        <v>0</v>
      </c>
    </row>
    <row r="583" spans="1:4" ht="30">
      <c r="A583" s="164" t="s">
        <v>436</v>
      </c>
      <c r="B583" s="165" t="s">
        <v>435</v>
      </c>
      <c r="C583" s="23">
        <f t="shared" si="23"/>
        <v>0</v>
      </c>
      <c r="D583" s="91">
        <v>0</v>
      </c>
    </row>
    <row r="584" spans="1:4">
      <c r="A584" s="164" t="s">
        <v>437</v>
      </c>
      <c r="B584" s="165" t="s">
        <v>83</v>
      </c>
      <c r="C584" s="23">
        <f t="shared" si="23"/>
        <v>0</v>
      </c>
      <c r="D584" s="91">
        <v>0</v>
      </c>
    </row>
    <row r="585" spans="1:4">
      <c r="A585" s="155" t="s">
        <v>515</v>
      </c>
      <c r="B585" s="156" t="s">
        <v>48</v>
      </c>
      <c r="C585" s="23">
        <f t="shared" si="23"/>
        <v>0</v>
      </c>
      <c r="D585" s="91">
        <v>0</v>
      </c>
    </row>
    <row r="586" spans="1:4">
      <c r="A586" s="226" t="s">
        <v>438</v>
      </c>
      <c r="B586" s="226"/>
      <c r="C586" s="226"/>
      <c r="D586" s="226"/>
    </row>
    <row r="587" spans="1:4" ht="31.5">
      <c r="A587" s="24" t="s">
        <v>364</v>
      </c>
      <c r="B587" s="51" t="s">
        <v>48</v>
      </c>
      <c r="C587" s="23">
        <f t="shared" ref="C587:C612" si="24">SUM(D587:D587)</f>
        <v>1</v>
      </c>
      <c r="D587" s="166">
        <f>SUM(D588:D597)</f>
        <v>1</v>
      </c>
    </row>
    <row r="588" spans="1:4">
      <c r="A588" s="25" t="s">
        <v>54</v>
      </c>
      <c r="B588" s="51" t="s">
        <v>48</v>
      </c>
      <c r="C588" s="23">
        <f t="shared" si="24"/>
        <v>0</v>
      </c>
      <c r="D588" s="55">
        <v>0</v>
      </c>
    </row>
    <row r="589" spans="1:4" ht="31.5">
      <c r="A589" s="25" t="s">
        <v>365</v>
      </c>
      <c r="B589" s="51" t="s">
        <v>48</v>
      </c>
      <c r="C589" s="23">
        <f t="shared" si="24"/>
        <v>0</v>
      </c>
      <c r="D589" s="55">
        <v>0</v>
      </c>
    </row>
    <row r="590" spans="1:4">
      <c r="A590" s="25" t="s">
        <v>58</v>
      </c>
      <c r="B590" s="51" t="s">
        <v>48</v>
      </c>
      <c r="C590" s="23">
        <f t="shared" si="24"/>
        <v>0</v>
      </c>
      <c r="D590" s="55">
        <v>0</v>
      </c>
    </row>
    <row r="591" spans="1:4" ht="31.5">
      <c r="A591" s="25" t="s">
        <v>5</v>
      </c>
      <c r="B591" s="51" t="s">
        <v>48</v>
      </c>
      <c r="C591" s="23">
        <f t="shared" si="24"/>
        <v>0</v>
      </c>
      <c r="D591" s="55">
        <v>0</v>
      </c>
    </row>
    <row r="592" spans="1:4">
      <c r="A592" s="25" t="s">
        <v>366</v>
      </c>
      <c r="B592" s="51" t="s">
        <v>48</v>
      </c>
      <c r="C592" s="23">
        <f t="shared" si="24"/>
        <v>0</v>
      </c>
      <c r="D592" s="55">
        <v>0</v>
      </c>
    </row>
    <row r="593" spans="1:4" ht="31.5">
      <c r="A593" s="25" t="s">
        <v>458</v>
      </c>
      <c r="B593" s="51" t="s">
        <v>48</v>
      </c>
      <c r="C593" s="23">
        <f t="shared" si="24"/>
        <v>0</v>
      </c>
      <c r="D593" s="55">
        <v>0</v>
      </c>
    </row>
    <row r="594" spans="1:4">
      <c r="A594" s="25" t="s">
        <v>440</v>
      </c>
      <c r="B594" s="51" t="s">
        <v>48</v>
      </c>
      <c r="C594" s="23">
        <f t="shared" si="24"/>
        <v>0</v>
      </c>
      <c r="D594" s="55">
        <v>0</v>
      </c>
    </row>
    <row r="595" spans="1:4">
      <c r="A595" s="25" t="s">
        <v>441</v>
      </c>
      <c r="B595" s="51" t="s">
        <v>48</v>
      </c>
      <c r="C595" s="23">
        <f t="shared" si="24"/>
        <v>0</v>
      </c>
      <c r="D595" s="55">
        <v>0</v>
      </c>
    </row>
    <row r="596" spans="1:4">
      <c r="A596" s="25" t="s">
        <v>442</v>
      </c>
      <c r="B596" s="51" t="s">
        <v>48</v>
      </c>
      <c r="C596" s="23">
        <f t="shared" si="24"/>
        <v>0</v>
      </c>
      <c r="D596" s="55">
        <v>0</v>
      </c>
    </row>
    <row r="597" spans="1:4">
      <c r="A597" s="25" t="s">
        <v>347</v>
      </c>
      <c r="B597" s="51" t="s">
        <v>48</v>
      </c>
      <c r="C597" s="23">
        <f t="shared" si="24"/>
        <v>1</v>
      </c>
      <c r="D597" s="55">
        <v>1</v>
      </c>
    </row>
    <row r="598" spans="1:4" ht="47.25">
      <c r="A598" s="24" t="s">
        <v>367</v>
      </c>
      <c r="B598" s="51" t="s">
        <v>31</v>
      </c>
      <c r="C598" s="23">
        <f t="shared" si="24"/>
        <v>1</v>
      </c>
      <c r="D598" s="166">
        <f>SUM(D599:D608)</f>
        <v>1</v>
      </c>
    </row>
    <row r="599" spans="1:4">
      <c r="A599" s="25" t="s">
        <v>54</v>
      </c>
      <c r="B599" s="51" t="s">
        <v>31</v>
      </c>
      <c r="C599" s="23">
        <f t="shared" si="24"/>
        <v>0</v>
      </c>
      <c r="D599" s="55"/>
    </row>
    <row r="600" spans="1:4" ht="31.5">
      <c r="A600" s="25" t="s">
        <v>365</v>
      </c>
      <c r="B600" s="51" t="s">
        <v>31</v>
      </c>
      <c r="C600" s="23">
        <f t="shared" si="24"/>
        <v>0</v>
      </c>
      <c r="D600" s="55"/>
    </row>
    <row r="601" spans="1:4">
      <c r="A601" s="25" t="s">
        <v>58</v>
      </c>
      <c r="B601" s="51" t="s">
        <v>31</v>
      </c>
      <c r="C601" s="23">
        <f t="shared" si="24"/>
        <v>0</v>
      </c>
      <c r="D601" s="55"/>
    </row>
    <row r="602" spans="1:4" ht="31.5">
      <c r="A602" s="25" t="s">
        <v>5</v>
      </c>
      <c r="B602" s="51" t="s">
        <v>31</v>
      </c>
      <c r="C602" s="23">
        <f t="shared" si="24"/>
        <v>0</v>
      </c>
      <c r="D602" s="55"/>
    </row>
    <row r="603" spans="1:4">
      <c r="A603" s="25" t="s">
        <v>366</v>
      </c>
      <c r="B603" s="51" t="s">
        <v>31</v>
      </c>
      <c r="C603" s="23">
        <f t="shared" si="24"/>
        <v>0</v>
      </c>
      <c r="D603" s="55"/>
    </row>
    <row r="604" spans="1:4" ht="31.5">
      <c r="A604" s="25" t="s">
        <v>458</v>
      </c>
      <c r="B604" s="51" t="s">
        <v>31</v>
      </c>
      <c r="C604" s="23">
        <f t="shared" si="24"/>
        <v>0</v>
      </c>
      <c r="D604" s="55"/>
    </row>
    <row r="605" spans="1:4">
      <c r="A605" s="25" t="s">
        <v>440</v>
      </c>
      <c r="B605" s="51" t="s">
        <v>31</v>
      </c>
      <c r="C605" s="23">
        <f t="shared" si="24"/>
        <v>0</v>
      </c>
      <c r="D605" s="55"/>
    </row>
    <row r="606" spans="1:4">
      <c r="A606" s="25" t="s">
        <v>441</v>
      </c>
      <c r="B606" s="51" t="s">
        <v>31</v>
      </c>
      <c r="C606" s="23">
        <f t="shared" si="24"/>
        <v>0</v>
      </c>
      <c r="D606" s="55"/>
    </row>
    <row r="607" spans="1:4">
      <c r="A607" s="25" t="s">
        <v>442</v>
      </c>
      <c r="B607" s="51" t="s">
        <v>31</v>
      </c>
      <c r="C607" s="23">
        <f t="shared" si="24"/>
        <v>0</v>
      </c>
      <c r="D607" s="55"/>
    </row>
    <row r="608" spans="1:4">
      <c r="A608" s="25" t="s">
        <v>347</v>
      </c>
      <c r="B608" s="51" t="s">
        <v>31</v>
      </c>
      <c r="C608" s="23">
        <f t="shared" si="24"/>
        <v>1</v>
      </c>
      <c r="D608" s="55">
        <v>1</v>
      </c>
    </row>
    <row r="609" spans="1:4">
      <c r="A609" s="24" t="s">
        <v>368</v>
      </c>
      <c r="B609" s="51" t="s">
        <v>181</v>
      </c>
      <c r="C609" s="23">
        <f t="shared" si="24"/>
        <v>0</v>
      </c>
      <c r="D609" s="55"/>
    </row>
    <row r="610" spans="1:4" ht="31.5">
      <c r="A610" s="24" t="s">
        <v>369</v>
      </c>
      <c r="B610" s="51" t="s">
        <v>31</v>
      </c>
      <c r="C610" s="23">
        <f t="shared" si="24"/>
        <v>20</v>
      </c>
      <c r="D610" s="28">
        <v>20</v>
      </c>
    </row>
    <row r="611" spans="1:4" ht="31.5">
      <c r="A611" s="24" t="s">
        <v>370</v>
      </c>
      <c r="B611" s="51" t="s">
        <v>31</v>
      </c>
      <c r="C611" s="23">
        <f t="shared" si="24"/>
        <v>21</v>
      </c>
      <c r="D611" s="28">
        <v>21</v>
      </c>
    </row>
    <row r="612" spans="1:4" ht="31.5">
      <c r="A612" s="24" t="s">
        <v>371</v>
      </c>
      <c r="B612" s="51" t="s">
        <v>181</v>
      </c>
      <c r="C612" s="23">
        <f t="shared" si="24"/>
        <v>0</v>
      </c>
      <c r="D612" s="28"/>
    </row>
    <row r="613" spans="1:4">
      <c r="A613" s="220" t="s">
        <v>372</v>
      </c>
      <c r="B613" s="220"/>
      <c r="C613" s="220"/>
      <c r="D613" s="220"/>
    </row>
    <row r="614" spans="1:4">
      <c r="A614" s="231" t="s">
        <v>381</v>
      </c>
      <c r="B614" s="231"/>
      <c r="C614" s="231"/>
      <c r="D614" s="231"/>
    </row>
    <row r="615" spans="1:4">
      <c r="A615" s="159" t="s">
        <v>7</v>
      </c>
      <c r="B615" s="167" t="s">
        <v>2</v>
      </c>
      <c r="C615" s="23">
        <f>SUM(D615:D615)</f>
        <v>14.8</v>
      </c>
      <c r="D615" s="168">
        <f>D616+D617+D618</f>
        <v>14.8</v>
      </c>
    </row>
    <row r="616" spans="1:4">
      <c r="A616" s="25" t="s">
        <v>373</v>
      </c>
      <c r="B616" s="134" t="s">
        <v>2</v>
      </c>
      <c r="C616" s="23">
        <f>SUM(D616:D616)</f>
        <v>8.4</v>
      </c>
      <c r="D616" s="85">
        <v>8.4</v>
      </c>
    </row>
    <row r="617" spans="1:4">
      <c r="A617" s="25" t="s">
        <v>374</v>
      </c>
      <c r="B617" s="134" t="s">
        <v>2</v>
      </c>
      <c r="C617" s="23">
        <f>SUM(D617:D617)</f>
        <v>6.4</v>
      </c>
      <c r="D617" s="89">
        <v>6.4</v>
      </c>
    </row>
    <row r="618" spans="1:4">
      <c r="A618" s="24" t="s">
        <v>9</v>
      </c>
      <c r="B618" s="134"/>
      <c r="C618" s="54"/>
      <c r="D618" s="85"/>
    </row>
    <row r="619" spans="1:4" ht="15.75" customHeight="1">
      <c r="A619" s="25" t="s">
        <v>373</v>
      </c>
      <c r="B619" s="134" t="s">
        <v>8</v>
      </c>
      <c r="C619" s="23">
        <f>C634/C616*10</f>
        <v>164.16666666666669</v>
      </c>
      <c r="D619" s="23">
        <f>D634/D616*10</f>
        <v>164.16666666666669</v>
      </c>
    </row>
    <row r="620" spans="1:4">
      <c r="A620" s="25" t="s">
        <v>374</v>
      </c>
      <c r="B620" s="134" t="s">
        <v>8</v>
      </c>
      <c r="C620" s="23">
        <f>C635/C617*10</f>
        <v>156.25</v>
      </c>
      <c r="D620" s="23">
        <f>D635/D617*10</f>
        <v>156.25</v>
      </c>
    </row>
    <row r="621" spans="1:4" ht="31.5">
      <c r="A621" s="25" t="s">
        <v>382</v>
      </c>
      <c r="B621" s="134" t="s">
        <v>6</v>
      </c>
      <c r="C621" s="23">
        <f t="shared" ref="C621:C636" si="25">SUM(D621:D621)</f>
        <v>4</v>
      </c>
      <c r="D621" s="53">
        <v>4</v>
      </c>
    </row>
    <row r="622" spans="1:4">
      <c r="A622" s="25" t="s">
        <v>375</v>
      </c>
      <c r="B622" s="134" t="s">
        <v>6</v>
      </c>
      <c r="C622" s="23">
        <f t="shared" si="25"/>
        <v>1</v>
      </c>
      <c r="D622" s="85">
        <v>1</v>
      </c>
    </row>
    <row r="623" spans="1:4">
      <c r="A623" s="25" t="s">
        <v>555</v>
      </c>
      <c r="B623" s="134" t="s">
        <v>6</v>
      </c>
      <c r="C623" s="23">
        <f t="shared" si="25"/>
        <v>10</v>
      </c>
      <c r="D623" s="85">
        <v>10</v>
      </c>
    </row>
    <row r="624" spans="1:4" s="206" customFormat="1">
      <c r="A624" s="207" t="s">
        <v>383</v>
      </c>
      <c r="B624" s="203" t="s">
        <v>6</v>
      </c>
      <c r="C624" s="23">
        <f t="shared" si="25"/>
        <v>9</v>
      </c>
      <c r="D624" s="205">
        <v>9</v>
      </c>
    </row>
    <row r="625" spans="1:4">
      <c r="A625" s="25" t="s">
        <v>376</v>
      </c>
      <c r="B625" s="134" t="s">
        <v>6</v>
      </c>
      <c r="C625" s="23">
        <f t="shared" si="25"/>
        <v>9</v>
      </c>
      <c r="D625" s="85">
        <v>9</v>
      </c>
    </row>
    <row r="626" spans="1:4">
      <c r="A626" s="25" t="s">
        <v>377</v>
      </c>
      <c r="B626" s="134" t="s">
        <v>6</v>
      </c>
      <c r="C626" s="23">
        <f t="shared" si="25"/>
        <v>86</v>
      </c>
      <c r="D626" s="85">
        <v>86</v>
      </c>
    </row>
    <row r="627" spans="1:4">
      <c r="A627" s="25" t="s">
        <v>162</v>
      </c>
      <c r="B627" s="134" t="s">
        <v>6</v>
      </c>
      <c r="C627" s="23">
        <f t="shared" si="25"/>
        <v>0</v>
      </c>
      <c r="D627" s="85">
        <v>0</v>
      </c>
    </row>
    <row r="628" spans="1:4">
      <c r="A628" s="25" t="s">
        <v>384</v>
      </c>
      <c r="B628" s="134" t="s">
        <v>6</v>
      </c>
      <c r="C628" s="23">
        <f t="shared" si="25"/>
        <v>0</v>
      </c>
      <c r="D628" s="85">
        <v>0</v>
      </c>
    </row>
    <row r="629" spans="1:4">
      <c r="A629" s="25" t="s">
        <v>378</v>
      </c>
      <c r="B629" s="134" t="s">
        <v>6</v>
      </c>
      <c r="C629" s="23">
        <f t="shared" si="25"/>
        <v>5</v>
      </c>
      <c r="D629" s="54">
        <v>5</v>
      </c>
    </row>
    <row r="630" spans="1:4">
      <c r="A630" s="24" t="s">
        <v>10</v>
      </c>
      <c r="B630" s="203"/>
      <c r="C630" s="204"/>
      <c r="D630" s="85"/>
    </row>
    <row r="631" spans="1:4">
      <c r="A631" s="25" t="s">
        <v>385</v>
      </c>
      <c r="B631" s="51" t="s">
        <v>20</v>
      </c>
      <c r="C631" s="23">
        <f t="shared" si="25"/>
        <v>1</v>
      </c>
      <c r="D631" s="53">
        <v>1</v>
      </c>
    </row>
    <row r="632" spans="1:4">
      <c r="A632" s="25" t="s">
        <v>379</v>
      </c>
      <c r="B632" s="51" t="s">
        <v>20</v>
      </c>
      <c r="C632" s="23">
        <f t="shared" si="25"/>
        <v>2.2000000000000002</v>
      </c>
      <c r="D632" s="57">
        <v>2.2000000000000002</v>
      </c>
    </row>
    <row r="633" spans="1:4">
      <c r="A633" s="25" t="s">
        <v>380</v>
      </c>
      <c r="B633" s="51" t="s">
        <v>386</v>
      </c>
      <c r="C633" s="23">
        <f t="shared" si="25"/>
        <v>0.1</v>
      </c>
      <c r="D633" s="57">
        <v>0.1</v>
      </c>
    </row>
    <row r="634" spans="1:4">
      <c r="A634" s="25" t="s">
        <v>373</v>
      </c>
      <c r="B634" s="51" t="s">
        <v>20</v>
      </c>
      <c r="C634" s="23">
        <f t="shared" si="25"/>
        <v>137.9</v>
      </c>
      <c r="D634" s="54">
        <v>137.9</v>
      </c>
    </row>
    <row r="635" spans="1:4">
      <c r="A635" s="25" t="s">
        <v>374</v>
      </c>
      <c r="B635" s="51" t="s">
        <v>20</v>
      </c>
      <c r="C635" s="23">
        <f t="shared" si="25"/>
        <v>100</v>
      </c>
      <c r="D635" s="94">
        <v>100</v>
      </c>
    </row>
    <row r="636" spans="1:4" ht="31.5">
      <c r="A636" s="24" t="s">
        <v>387</v>
      </c>
      <c r="B636" s="51" t="s">
        <v>181</v>
      </c>
      <c r="C636" s="23">
        <f t="shared" si="25"/>
        <v>40.9</v>
      </c>
      <c r="D636" s="53">
        <v>40.9</v>
      </c>
    </row>
    <row r="637" spans="1:4">
      <c r="A637" s="229" t="s">
        <v>388</v>
      </c>
      <c r="B637" s="229"/>
      <c r="C637" s="229"/>
      <c r="D637" s="229"/>
    </row>
    <row r="638" spans="1:4" ht="31.5">
      <c r="A638" s="169" t="s">
        <v>389</v>
      </c>
      <c r="B638" s="160" t="s">
        <v>48</v>
      </c>
      <c r="C638" s="23">
        <f t="shared" ref="C638:C646" si="26">SUM(D638:D638)</f>
        <v>2</v>
      </c>
      <c r="D638" s="170">
        <v>2</v>
      </c>
    </row>
    <row r="639" spans="1:4">
      <c r="A639" s="26" t="s">
        <v>390</v>
      </c>
      <c r="B639" s="51" t="s">
        <v>31</v>
      </c>
      <c r="C639" s="23">
        <f t="shared" si="26"/>
        <v>2</v>
      </c>
      <c r="D639" s="171">
        <v>2</v>
      </c>
    </row>
    <row r="640" spans="1:4">
      <c r="A640" s="26" t="s">
        <v>391</v>
      </c>
      <c r="B640" s="51" t="s">
        <v>20</v>
      </c>
      <c r="C640" s="23">
        <f t="shared" si="26"/>
        <v>0</v>
      </c>
      <c r="D640" s="57"/>
    </row>
    <row r="641" spans="1:4">
      <c r="A641" s="26" t="s">
        <v>392</v>
      </c>
      <c r="B641" s="51" t="s">
        <v>20</v>
      </c>
      <c r="C641" s="23">
        <f t="shared" si="26"/>
        <v>0</v>
      </c>
      <c r="D641" s="29">
        <f>D642+D643+D644</f>
        <v>0</v>
      </c>
    </row>
    <row r="642" spans="1:4">
      <c r="A642" s="26" t="s">
        <v>393</v>
      </c>
      <c r="B642" s="51" t="s">
        <v>20</v>
      </c>
      <c r="C642" s="23">
        <f t="shared" si="26"/>
        <v>0</v>
      </c>
      <c r="D642" s="57"/>
    </row>
    <row r="643" spans="1:4">
      <c r="A643" s="26" t="s">
        <v>394</v>
      </c>
      <c r="B643" s="51" t="s">
        <v>20</v>
      </c>
      <c r="C643" s="23">
        <f t="shared" si="26"/>
        <v>0</v>
      </c>
      <c r="D643" s="57"/>
    </row>
    <row r="644" spans="1:4">
      <c r="A644" s="26" t="s">
        <v>395</v>
      </c>
      <c r="B644" s="51" t="s">
        <v>20</v>
      </c>
      <c r="C644" s="23">
        <f t="shared" si="26"/>
        <v>0</v>
      </c>
      <c r="D644" s="57"/>
    </row>
    <row r="645" spans="1:4">
      <c r="A645" s="27" t="s">
        <v>396</v>
      </c>
      <c r="B645" s="51" t="s">
        <v>48</v>
      </c>
      <c r="C645" s="23">
        <f t="shared" si="26"/>
        <v>0</v>
      </c>
      <c r="D645" s="104"/>
    </row>
    <row r="646" spans="1:4">
      <c r="A646" s="26" t="s">
        <v>397</v>
      </c>
      <c r="B646" s="51" t="s">
        <v>31</v>
      </c>
      <c r="C646" s="23">
        <f t="shared" si="26"/>
        <v>0</v>
      </c>
      <c r="D646" s="104"/>
    </row>
    <row r="647" spans="1:4">
      <c r="A647" s="229" t="s">
        <v>516</v>
      </c>
      <c r="B647" s="229"/>
      <c r="C647" s="229"/>
      <c r="D647" s="229"/>
    </row>
    <row r="648" spans="1:4" ht="31.5">
      <c r="A648" s="172" t="s">
        <v>517</v>
      </c>
      <c r="B648" s="134" t="s">
        <v>31</v>
      </c>
      <c r="C648" s="23">
        <f>SUM(D648:D648)</f>
        <v>1</v>
      </c>
      <c r="D648" s="104">
        <v>1</v>
      </c>
    </row>
    <row r="649" spans="1:4" ht="31.5">
      <c r="A649" s="173" t="s">
        <v>518</v>
      </c>
      <c r="B649" s="51" t="s">
        <v>48</v>
      </c>
      <c r="C649" s="23">
        <f>SUM(D649:D649)</f>
        <v>0</v>
      </c>
      <c r="D649" s="104">
        <v>0</v>
      </c>
    </row>
    <row r="650" spans="1:4">
      <c r="A650" s="173" t="s">
        <v>49</v>
      </c>
      <c r="B650" s="134" t="s">
        <v>31</v>
      </c>
      <c r="C650" s="23">
        <f>SUM(D650:D650)</f>
        <v>0</v>
      </c>
      <c r="D650" s="104">
        <v>0</v>
      </c>
    </row>
    <row r="651" spans="1:4">
      <c r="A651" s="220" t="s">
        <v>398</v>
      </c>
      <c r="B651" s="220"/>
      <c r="C651" s="220"/>
      <c r="D651" s="220"/>
    </row>
    <row r="652" spans="1:4" ht="31.5">
      <c r="A652" s="174" t="s">
        <v>399</v>
      </c>
      <c r="B652" s="160" t="s">
        <v>31</v>
      </c>
      <c r="C652" s="23">
        <f>SUM(D652:D652)</f>
        <v>5</v>
      </c>
      <c r="D652" s="175">
        <v>5</v>
      </c>
    </row>
    <row r="653" spans="1:4">
      <c r="A653" s="25" t="s">
        <v>400</v>
      </c>
      <c r="B653" s="51" t="s">
        <v>31</v>
      </c>
      <c r="C653" s="23">
        <f>SUM(D653:D653)</f>
        <v>3</v>
      </c>
      <c r="D653" s="98">
        <v>3</v>
      </c>
    </row>
    <row r="654" spans="1:4">
      <c r="A654" s="25" t="s">
        <v>401</v>
      </c>
      <c r="B654" s="51" t="s">
        <v>181</v>
      </c>
      <c r="C654" s="23">
        <f>SUM(D654:D654)</f>
        <v>2999.7</v>
      </c>
      <c r="D654" s="76">
        <v>2999.7</v>
      </c>
    </row>
    <row r="655" spans="1:4" ht="31.5">
      <c r="A655" s="25" t="s">
        <v>11</v>
      </c>
      <c r="B655" s="51" t="s">
        <v>68</v>
      </c>
      <c r="C655" s="74"/>
      <c r="D655" s="74">
        <v>42848</v>
      </c>
    </row>
    <row r="656" spans="1:4" ht="31.5">
      <c r="A656" s="25" t="s">
        <v>402</v>
      </c>
      <c r="B656" s="51" t="s">
        <v>31</v>
      </c>
      <c r="C656" s="23">
        <f>SUM(D656:D656)</f>
        <v>5</v>
      </c>
      <c r="D656" s="54">
        <v>5</v>
      </c>
    </row>
    <row r="657" spans="1:4">
      <c r="A657" s="25" t="s">
        <v>403</v>
      </c>
      <c r="B657" s="51" t="s">
        <v>31</v>
      </c>
      <c r="C657" s="23">
        <f>SUM(D657:D657)</f>
        <v>0</v>
      </c>
      <c r="D657" s="54">
        <v>0</v>
      </c>
    </row>
    <row r="658" spans="1:4">
      <c r="A658" s="25" t="s">
        <v>404</v>
      </c>
      <c r="B658" s="51" t="s">
        <v>31</v>
      </c>
      <c r="C658" s="23">
        <f>SUM(D658:D658)</f>
        <v>2</v>
      </c>
      <c r="D658" s="28">
        <v>2</v>
      </c>
    </row>
    <row r="659" spans="1:4">
      <c r="A659" s="25" t="s">
        <v>405</v>
      </c>
      <c r="B659" s="51" t="s">
        <v>31</v>
      </c>
      <c r="C659" s="23">
        <f>SUM(D659:D659)</f>
        <v>3</v>
      </c>
      <c r="D659" s="92">
        <v>3</v>
      </c>
    </row>
    <row r="660" spans="1:4">
      <c r="A660" s="220" t="s">
        <v>412</v>
      </c>
      <c r="B660" s="220"/>
      <c r="C660" s="220"/>
      <c r="D660" s="220"/>
    </row>
    <row r="661" spans="1:4">
      <c r="A661" s="176" t="s">
        <v>12</v>
      </c>
      <c r="B661" s="160" t="s">
        <v>48</v>
      </c>
      <c r="C661" s="23">
        <f t="shared" ref="C661:C666" si="27">SUM(D661:D661)</f>
        <v>4</v>
      </c>
      <c r="D661" s="177">
        <v>4</v>
      </c>
    </row>
    <row r="662" spans="1:4">
      <c r="A662" s="25" t="s">
        <v>406</v>
      </c>
      <c r="B662" s="51" t="s">
        <v>48</v>
      </c>
      <c r="C662" s="23">
        <f t="shared" si="27"/>
        <v>0</v>
      </c>
      <c r="D662" s="58">
        <v>0</v>
      </c>
    </row>
    <row r="663" spans="1:4">
      <c r="A663" s="25" t="s">
        <v>407</v>
      </c>
      <c r="B663" s="51" t="s">
        <v>48</v>
      </c>
      <c r="C663" s="23">
        <f t="shared" si="27"/>
        <v>0</v>
      </c>
      <c r="D663" s="58">
        <v>0</v>
      </c>
    </row>
    <row r="664" spans="1:4" ht="31.5">
      <c r="A664" s="32" t="s">
        <v>408</v>
      </c>
      <c r="B664" s="51" t="s">
        <v>48</v>
      </c>
      <c r="C664" s="23">
        <f t="shared" si="27"/>
        <v>28</v>
      </c>
      <c r="D664" s="72">
        <f>D665+D666</f>
        <v>28</v>
      </c>
    </row>
    <row r="665" spans="1:4">
      <c r="A665" s="32" t="s">
        <v>409</v>
      </c>
      <c r="B665" s="51" t="s">
        <v>48</v>
      </c>
      <c r="C665" s="23">
        <f t="shared" si="27"/>
        <v>10</v>
      </c>
      <c r="D665" s="73">
        <v>10</v>
      </c>
    </row>
    <row r="666" spans="1:4">
      <c r="A666" s="32" t="s">
        <v>410</v>
      </c>
      <c r="B666" s="51" t="s">
        <v>48</v>
      </c>
      <c r="C666" s="23">
        <f t="shared" si="27"/>
        <v>18</v>
      </c>
      <c r="D666" s="73">
        <v>18</v>
      </c>
    </row>
    <row r="667" spans="1:4">
      <c r="A667" s="3"/>
      <c r="B667" s="3"/>
      <c r="C667" s="3"/>
      <c r="D667" s="93"/>
    </row>
    <row r="668" spans="1:4">
      <c r="A668" s="3"/>
      <c r="B668" s="3"/>
      <c r="C668" s="3"/>
      <c r="D668" s="93"/>
    </row>
    <row r="669" spans="1:4">
      <c r="A669" s="3"/>
      <c r="B669" s="3"/>
      <c r="C669" s="3"/>
      <c r="D669" s="93"/>
    </row>
    <row r="670" spans="1:4">
      <c r="A670" s="3"/>
      <c r="B670" s="3"/>
      <c r="C670" s="3"/>
      <c r="D670" s="93"/>
    </row>
    <row r="671" spans="1:4">
      <c r="A671" s="3"/>
      <c r="B671" s="3"/>
      <c r="C671" s="3"/>
      <c r="D671" s="93"/>
    </row>
    <row r="672" spans="1:4">
      <c r="A672" s="3"/>
      <c r="B672" s="3"/>
      <c r="C672" s="3"/>
      <c r="D672" s="93"/>
    </row>
    <row r="673" spans="1:4">
      <c r="A673" s="3"/>
      <c r="B673" s="3"/>
      <c r="C673" s="3"/>
      <c r="D673" s="93"/>
    </row>
    <row r="674" spans="1:4">
      <c r="A674" s="3"/>
      <c r="B674" s="3"/>
      <c r="C674" s="3"/>
      <c r="D674" s="93"/>
    </row>
    <row r="675" spans="1:4" ht="15.75" customHeight="1">
      <c r="A675" s="3"/>
      <c r="B675" s="3"/>
      <c r="C675" s="3"/>
      <c r="D675" s="93"/>
    </row>
    <row r="676" spans="1:4">
      <c r="A676" s="3"/>
      <c r="B676" s="3"/>
      <c r="C676" s="3"/>
      <c r="D676" s="93"/>
    </row>
    <row r="677" spans="1:4">
      <c r="A677" s="3"/>
      <c r="B677" s="3"/>
      <c r="C677" s="3"/>
      <c r="D677" s="93"/>
    </row>
    <row r="678" spans="1:4">
      <c r="A678" s="3"/>
      <c r="B678" s="3"/>
      <c r="C678" s="3"/>
      <c r="D678" s="93"/>
    </row>
    <row r="679" spans="1:4">
      <c r="A679" s="3"/>
      <c r="B679" s="3"/>
      <c r="C679" s="3"/>
      <c r="D679" s="93"/>
    </row>
    <row r="680" spans="1:4">
      <c r="A680" s="3"/>
      <c r="B680" s="3"/>
      <c r="C680" s="3"/>
      <c r="D680" s="93"/>
    </row>
    <row r="681" spans="1:4">
      <c r="A681" s="3"/>
      <c r="B681" s="3"/>
      <c r="C681" s="3"/>
      <c r="D681" s="93"/>
    </row>
    <row r="682" spans="1:4">
      <c r="A682" s="3"/>
      <c r="B682" s="3"/>
      <c r="C682" s="3"/>
      <c r="D682" s="93"/>
    </row>
    <row r="683" spans="1:4">
      <c r="A683" s="3"/>
      <c r="B683" s="3"/>
      <c r="C683" s="3"/>
      <c r="D683" s="93"/>
    </row>
    <row r="684" spans="1:4">
      <c r="A684" s="3"/>
      <c r="B684" s="3"/>
      <c r="C684" s="3"/>
      <c r="D684" s="93"/>
    </row>
    <row r="685" spans="1:4">
      <c r="A685" s="3"/>
      <c r="B685" s="3"/>
      <c r="C685" s="3"/>
      <c r="D685" s="93"/>
    </row>
    <row r="686" spans="1:4">
      <c r="A686" s="3"/>
      <c r="B686" s="3"/>
      <c r="C686" s="3"/>
      <c r="D686" s="93"/>
    </row>
    <row r="687" spans="1:4">
      <c r="A687" s="3"/>
      <c r="B687" s="3"/>
      <c r="C687" s="3"/>
      <c r="D687" s="93"/>
    </row>
    <row r="688" spans="1:4">
      <c r="A688" s="3"/>
      <c r="B688" s="3"/>
      <c r="C688" s="3"/>
      <c r="D688" s="93"/>
    </row>
    <row r="689" spans="1:4">
      <c r="A689" s="3"/>
      <c r="B689" s="3"/>
      <c r="C689" s="3"/>
      <c r="D689" s="93"/>
    </row>
    <row r="690" spans="1:4">
      <c r="A690" s="3"/>
      <c r="B690" s="3"/>
      <c r="C690" s="3"/>
      <c r="D690" s="93"/>
    </row>
    <row r="691" spans="1:4">
      <c r="A691" s="3"/>
      <c r="B691" s="3"/>
      <c r="C691" s="3"/>
      <c r="D691" s="93"/>
    </row>
    <row r="692" spans="1:4">
      <c r="A692" s="3"/>
      <c r="B692" s="3"/>
      <c r="C692" s="3"/>
      <c r="D692" s="93"/>
    </row>
  </sheetData>
  <mergeCells count="31">
    <mergeCell ref="A651:D651"/>
    <mergeCell ref="A407:D407"/>
    <mergeCell ref="A474:D474"/>
    <mergeCell ref="A660:D660"/>
    <mergeCell ref="A546:D546"/>
    <mergeCell ref="A586:D586"/>
    <mergeCell ref="A613:D613"/>
    <mergeCell ref="A614:D614"/>
    <mergeCell ref="A637:D637"/>
    <mergeCell ref="A647:D647"/>
    <mergeCell ref="E525:U525"/>
    <mergeCell ref="A3:D3"/>
    <mergeCell ref="A125:D125"/>
    <mergeCell ref="A158:D158"/>
    <mergeCell ref="A163:D163"/>
    <mergeCell ref="A211:D211"/>
    <mergeCell ref="A218:D218"/>
    <mergeCell ref="A219:D219"/>
    <mergeCell ref="A479:D479"/>
    <mergeCell ref="A516:D516"/>
    <mergeCell ref="A1:D1"/>
    <mergeCell ref="F6:I6"/>
    <mergeCell ref="E116:I118"/>
    <mergeCell ref="E119:I121"/>
    <mergeCell ref="A499:D499"/>
    <mergeCell ref="E497:F512"/>
    <mergeCell ref="A512:D512"/>
    <mergeCell ref="A406:D406"/>
    <mergeCell ref="A282:D282"/>
    <mergeCell ref="A322:D322"/>
    <mergeCell ref="A325:D325"/>
  </mergeCells>
  <phoneticPr fontId="22" type="noConversion"/>
  <printOptions horizontalCentered="1"/>
  <pageMargins left="0.31496062992125984" right="0" top="0.35433070866141736" bottom="0.47244094488188981" header="0.51181102362204722" footer="0.11811023622047245"/>
  <pageSetup paperSize="9" scale="85" firstPageNumber="0" orientation="portrait" horizontalDpi="300" verticalDpi="30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Согом</vt:lpstr>
      <vt:lpstr>Согом!Excel_BuiltIn_Print_Titles_2</vt:lpstr>
      <vt:lpstr>Согом!Заголовки_для_печати</vt:lpstr>
      <vt:lpstr>Согом!Область_печати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Оплетаева К.В.</dc:creator>
  <cp:lastModifiedBy>Паршикова С.А.</cp:lastModifiedBy>
  <cp:lastPrinted>2016-03-03T05:15:26Z</cp:lastPrinted>
  <dcterms:created xsi:type="dcterms:W3CDTF">2008-07-28T03:07:09Z</dcterms:created>
  <dcterms:modified xsi:type="dcterms:W3CDTF">2016-03-11T10:45:19Z</dcterms:modified>
</cp:coreProperties>
</file>